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Shir\Desktop\גיבוי 090325\משרד החינוך\מתן מלגות\"/>
    </mc:Choice>
  </mc:AlternateContent>
  <xr:revisionPtr revIDLastSave="0" documentId="13_ncr:1_{416F0A63-A4A7-4A6B-A773-BB966A53C2CE}" xr6:coauthVersionLast="47" xr6:coauthVersionMax="47" xr10:uidLastSave="{00000000-0000-0000-0000-000000000000}"/>
  <bookViews>
    <workbookView xWindow="20370" yWindow="-120" windowWidth="19440" windowHeight="10440" tabRatio="805" xr2:uid="{00000000-000D-0000-FFFF-FFFF00000000}"/>
  </bookViews>
  <sheets>
    <sheet name="מחוון" sheetId="22" r:id="rId1"/>
    <sheet name="קריטריונים" sheetId="16" r:id="rId2"/>
    <sheet name="סיכום הצעות" sheetId="2" r:id="rId3"/>
  </sheets>
  <definedNames>
    <definedName name="_xlnm.Print_Area" localSheetId="0">מחוון!$A$1:$K$49</definedName>
    <definedName name="_xlnm.Print_Area" localSheetId="2">'סיכום הצעות'!$A$1:$M$30</definedName>
    <definedName name="_xlnm.Print_Area" localSheetId="1">קריטריונים!$A$1:$M$19</definedName>
    <definedName name="_xlnm.Print_Titles" localSheetId="0">מחוון!$1:$3</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0" i="22" l="1"/>
  <c r="L5" i="22"/>
  <c r="C2" i="16"/>
  <c r="E35" i="22"/>
  <c r="H29" i="22"/>
  <c r="H28" i="22"/>
  <c r="L27" i="22"/>
  <c r="H27" i="22"/>
  <c r="H9" i="22"/>
  <c r="H14" i="22"/>
  <c r="H19" i="22"/>
  <c r="H30" i="22"/>
  <c r="I30" i="22" s="1"/>
  <c r="H34" i="22"/>
  <c r="H5" i="22"/>
  <c r="E6" i="22"/>
  <c r="E10" i="22"/>
  <c r="E15" i="22"/>
  <c r="E20" i="22"/>
  <c r="E31" i="22"/>
  <c r="M3" i="22"/>
  <c r="H39" i="22"/>
  <c r="I39" i="22"/>
  <c r="G7" i="2"/>
  <c r="I20" i="2"/>
  <c r="C25" i="2"/>
  <c r="D7" i="16"/>
  <c r="D9" i="16"/>
  <c r="D13" i="16"/>
  <c r="H12" i="2" l="1"/>
  <c r="I5" i="22"/>
  <c r="H10" i="2" l="1"/>
  <c r="H14" i="2"/>
  <c r="L14" i="2" s="1"/>
  <c r="H8" i="2"/>
  <c r="L8" i="2" s="1"/>
  <c r="L12" i="2"/>
  <c r="L10" i="2"/>
  <c r="M12" i="2" l="1"/>
  <c r="M10" i="2"/>
  <c r="M8" i="2"/>
  <c r="M14" i="2"/>
</calcChain>
</file>

<file path=xl/sharedStrings.xml><?xml version="1.0" encoding="utf-8"?>
<sst xmlns="http://schemas.openxmlformats.org/spreadsheetml/2006/main" count="199" uniqueCount="135">
  <si>
    <t>דף:</t>
  </si>
  <si>
    <t>מתוך:</t>
  </si>
  <si>
    <t>פרוט הנושא</t>
  </si>
  <si>
    <t>משקל</t>
  </si>
  <si>
    <t>יחסי</t>
  </si>
  <si>
    <t>הצעה:</t>
  </si>
  <si>
    <t>ערך</t>
  </si>
  <si>
    <t>ציון</t>
  </si>
  <si>
    <t>הערות</t>
  </si>
  <si>
    <t>ציון משוקלל לנושא</t>
  </si>
  <si>
    <t>מספר</t>
  </si>
  <si>
    <t>שם המציע</t>
  </si>
  <si>
    <t>הקריטריון</t>
  </si>
  <si>
    <t>משקל יחסי =&gt;</t>
  </si>
  <si>
    <t>ציון מוחלט =&gt;</t>
  </si>
  <si>
    <t>ציון יחסי  =&gt;&gt;</t>
  </si>
  <si>
    <t>סה"כ</t>
  </si>
  <si>
    <t>הערכה כוללת</t>
  </si>
  <si>
    <t>משרד החינוך</t>
  </si>
  <si>
    <r>
      <t xml:space="preserve">ציון </t>
    </r>
    <r>
      <rPr>
        <sz val="9"/>
        <rFont val="Arial"/>
        <family val="2"/>
        <charset val="177"/>
      </rPr>
      <t>1-10</t>
    </r>
  </si>
  <si>
    <t>מכרז מס':</t>
  </si>
  <si>
    <t>קוד מכרז:</t>
  </si>
  <si>
    <t>תאריך עדכון:</t>
  </si>
  <si>
    <t>סה"כ הצעת המחיר ללא מע"מ</t>
  </si>
  <si>
    <t>סה"כ הצעת המחיר כולל מע"מ</t>
  </si>
  <si>
    <t>המשרד</t>
  </si>
  <si>
    <t>ציון מעבר מציון כולל של סעיפי האיכות לציון המחיר</t>
  </si>
  <si>
    <t>התאמה של נסיון המציע לפעילות הנדרשת במכרז</t>
  </si>
  <si>
    <t>היחידה</t>
  </si>
  <si>
    <t xml:space="preserve">משרד החינוך </t>
  </si>
  <si>
    <t>סה"כ משקל סעיפי איכות:</t>
  </si>
  <si>
    <t>משקל מחיר:</t>
  </si>
  <si>
    <t>משקל סעיפי האיכות</t>
  </si>
  <si>
    <t>משקל  מחיר</t>
  </si>
  <si>
    <t>חוות דעת</t>
  </si>
  <si>
    <t>ניסיון של מנהל הפרויקט</t>
  </si>
  <si>
    <t>הכשרה של מנהל הפרויקט</t>
  </si>
  <si>
    <t>חוות דעת על מנהל הפרויקט</t>
  </si>
  <si>
    <t xml:space="preserve">ציון מינימום נדרש בכל אחד מסעיפי האיכות בפני עצמו הינו </t>
  </si>
  <si>
    <t>חוות דעת על המציע</t>
  </si>
  <si>
    <t>צוות המציע</t>
  </si>
  <si>
    <t>נסיון הגוף המציע</t>
  </si>
  <si>
    <t>מנהל הפרויקט</t>
  </si>
  <si>
    <t>ציון סעיפי האיכות</t>
  </si>
  <si>
    <t>מחיר משוקלל</t>
  </si>
  <si>
    <t>ציון המחיר</t>
  </si>
  <si>
    <t>ציון כולל</t>
  </si>
  <si>
    <t>דירוג יחסי</t>
  </si>
  <si>
    <t>מס' מציע: ______________________</t>
  </si>
  <si>
    <t>סעיף ראשי</t>
  </si>
  <si>
    <t>סעיף משנה</t>
  </si>
  <si>
    <t>מרכיב ציון</t>
  </si>
  <si>
    <t>היקף שהוצג</t>
  </si>
  <si>
    <t>ציון משוקלל לסעיף</t>
  </si>
  <si>
    <t>היקף מינימום</t>
  </si>
  <si>
    <t>היקף מקסימום</t>
  </si>
  <si>
    <t>ניסיון המציע</t>
  </si>
  <si>
    <t>ציון 1 - 10</t>
  </si>
  <si>
    <t xml:space="preserve">הכשרה רלוונטית נוספת </t>
  </si>
  <si>
    <t>+1</t>
  </si>
  <si>
    <t>שם וחתימה</t>
  </si>
  <si>
    <t>ההיקף הנדרש</t>
  </si>
  <si>
    <t>מנהל הפרוייקט</t>
  </si>
  <si>
    <t>עפ"י היקפים מינימליים נדרשים</t>
  </si>
  <si>
    <t>עפ"י המחוון</t>
  </si>
  <si>
    <t>פסול</t>
  </si>
  <si>
    <t>יחידת חישוב</t>
  </si>
  <si>
    <t>כמות</t>
  </si>
  <si>
    <t>יחידת ספירה</t>
  </si>
  <si>
    <t>נסיון המציע</t>
  </si>
  <si>
    <t>הצעת המחיר</t>
  </si>
  <si>
    <t>הערה : בכל הקשור לתנאי סף - אם פסול באחד הפרטים ההצעה תפסל על הסף ולא ייערך שיקלול של המרכיבים האחרים</t>
  </si>
  <si>
    <t>מינ'</t>
  </si>
  <si>
    <t>מקס'</t>
  </si>
  <si>
    <t>הפרש</t>
  </si>
  <si>
    <t>חוות דעת מס' 1</t>
  </si>
  <si>
    <t>חוות דעת מס' 2</t>
  </si>
  <si>
    <t>חוות דעת מס' 3</t>
  </si>
  <si>
    <t>ציון סופי משוקלל</t>
  </si>
  <si>
    <t xml:space="preserve">האגף לשירות לאומי, תיאום ובקרה </t>
  </si>
  <si>
    <t>ניסיון בניהול מערכות תשלום או חלוקת כספים או ביצוע בקרה על חלוקת כספים, עבור לקוחות חיצוניים</t>
  </si>
  <si>
    <t xml:space="preserve">ביצוע בקרה במוסד חינוכי אחד לבדיקת תהליכי הדיווח, תהליכי קביעת הזכאים למלגות ומקבלי המלגות. </t>
  </si>
  <si>
    <t>מלגה ששולמה לתלמיד</t>
  </si>
  <si>
    <t>בקרה במוסד חינוכי</t>
  </si>
  <si>
    <r>
      <t xml:space="preserve">שנות ניסיון בביצוע הפעילות
</t>
    </r>
    <r>
      <rPr>
        <b/>
        <sz val="11"/>
        <color indexed="10"/>
        <rFont val="Arial"/>
        <family val="2"/>
      </rPr>
      <t/>
    </r>
  </si>
  <si>
    <t>פחות מ- 2 שנים</t>
  </si>
  <si>
    <t>2 שנים</t>
  </si>
  <si>
    <t>3 שנים</t>
  </si>
  <si>
    <t>4 שנים ומעלה</t>
  </si>
  <si>
    <t>הוראת תשלום בשנה</t>
  </si>
  <si>
    <t>פחות מתואר ראשון</t>
  </si>
  <si>
    <t>תואר ראשון</t>
  </si>
  <si>
    <t>תואר שני</t>
  </si>
  <si>
    <t>פחות מ- 3 שנים</t>
  </si>
  <si>
    <t>ניסיון בניהול מערכות תשלום או גביית כספים או חלוקת כספים או ביצוע בקרה על חלוקת כספים, עבור לקוחות חיצוניים</t>
  </si>
  <si>
    <r>
      <t xml:space="preserve">חוות דעת שנלקחה מאנשי הקשר כפי שמפורט בטופס בדיקת ההצעות </t>
    </r>
    <r>
      <rPr>
        <b/>
        <sz val="11"/>
        <rFont val="Arial"/>
        <family val="2"/>
      </rPr>
      <t>(*)</t>
    </r>
  </si>
  <si>
    <t>(*) אם ההצעה היא מטעם מציע שזכה בעבר במכרז של המשרד או שלמשרד היכרות אחרת עמו או מידע לגביו, ילקח בחשבון, כאחד מהשיקולים המכריעים, אופן ביצוע התחייבויות המציע, לרבות עמידה בלוח זמנים ואיכות העבודות ורמת השירות.</t>
  </si>
  <si>
    <t>הנושא: הפעלת מערך תשלומי מלגות לתלמידים וסטודנטים</t>
  </si>
  <si>
    <t>הכשרה</t>
  </si>
  <si>
    <t>4-5 שנים</t>
  </si>
  <si>
    <t>לכל שנה +1</t>
  </si>
  <si>
    <t>6 שנים ומעלה</t>
  </si>
  <si>
    <t>פחות מ- 1,000 גורמים</t>
  </si>
  <si>
    <t>1,000 גורמים</t>
  </si>
  <si>
    <t>1,001-2,000 גורמים</t>
  </si>
  <si>
    <t>2,001-3,000 גורמים</t>
  </si>
  <si>
    <t>3,001 גורמים ומעלה</t>
  </si>
  <si>
    <t>פחות מ- 1,000 הוראות תשלום</t>
  </si>
  <si>
    <t>1,000 הוראות תשלום</t>
  </si>
  <si>
    <t>1,001-2,000 הוראות תשלום</t>
  </si>
  <si>
    <t>2,001-3,000 הוראות תשלום</t>
  </si>
  <si>
    <t>3,001 הוראות תשלום ומעלה</t>
  </si>
  <si>
    <t xml:space="preserve">פחות מ- 15 מליוני ₪  </t>
  </si>
  <si>
    <t xml:space="preserve">15 מליוני ₪  </t>
  </si>
  <si>
    <t xml:space="preserve">15-30 מליוני ₪  </t>
  </si>
  <si>
    <t xml:space="preserve">31-45 מליוני ₪  </t>
  </si>
  <si>
    <t>46 מליוני ₪ ומעלה</t>
  </si>
  <si>
    <t>גורמים אשר קיבלו כספים בשנה בממוצע</t>
  </si>
  <si>
    <t>מליוני  ₪ בממוצע שנתי</t>
  </si>
  <si>
    <t>התאמת ניסיון המציע לנדרש במכרז</t>
  </si>
  <si>
    <t>התאמה מלאה</t>
  </si>
  <si>
    <t>התאמה חלקית</t>
  </si>
  <si>
    <t>התאמה מעטה</t>
  </si>
  <si>
    <t>התרשמות</t>
  </si>
  <si>
    <t>ציון איכות משוקלל</t>
  </si>
  <si>
    <t>ציון מחיר משוקלל</t>
  </si>
  <si>
    <t>שנות ניסיון בניהול פרוייקטים</t>
  </si>
  <si>
    <t>טיפול בתשלום מלגה למוטב</t>
  </si>
  <si>
    <t>2/1.2026</t>
  </si>
  <si>
    <t>היקף כספי של הפרוייקט/ים שנוהל/ו על ידי מנהל הפרוייקט בשמונה השנים האחרונות</t>
  </si>
  <si>
    <t xml:space="preserve">פחות מ- 3 מליוני ₪  </t>
  </si>
  <si>
    <t xml:space="preserve">3 מליוני ₪  </t>
  </si>
  <si>
    <t xml:space="preserve">3-5 מליוני ₪  </t>
  </si>
  <si>
    <t xml:space="preserve">5-7 מליוני ₪  </t>
  </si>
  <si>
    <t>7 מליוני ₪ ומעלה</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</si>
</sst>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 &quot;₪&quot;\ * #,##0.00_ ;_ &quot;₪&quot;\ * \-#,##0.00_ ;_ &quot;₪&quot;\ * &quot;-&quot;??_ ;_ @_ "/>
  </numFmts>
  <fonts count="35" x14ac:knownFonts="1">
    <font>
      <sz val="10"/>
      <name val="Arial"/>
      <charset val="177"/>
    </font>
    <font>
      <sz val="10"/>
      <name val="Arial"/>
      <family val="2"/>
    </font>
    <font>
      <sz val="9"/>
      <name val="Arial"/>
      <family val="2"/>
      <charset val="177"/>
    </font>
    <font>
      <sz val="8"/>
      <name val="Arial"/>
      <family val="2"/>
      <charset val="177"/>
    </font>
    <font>
      <b/>
      <sz val="10"/>
      <name val="Arial"/>
      <family val="2"/>
      <charset val="177"/>
    </font>
    <font>
      <b/>
      <sz val="11"/>
      <name val="Arial"/>
      <family val="2"/>
      <charset val="177"/>
    </font>
    <font>
      <b/>
      <sz val="9"/>
      <name val="Arial"/>
      <family val="2"/>
      <charset val="177"/>
    </font>
    <font>
      <sz val="11"/>
      <name val="Arial"/>
      <family val="2"/>
      <charset val="177"/>
    </font>
    <font>
      <sz val="10"/>
      <name val="Arial"/>
      <family val="2"/>
      <charset val="177"/>
    </font>
    <font>
      <b/>
      <sz val="14"/>
      <name val="David"/>
      <family val="2"/>
      <charset val="177"/>
    </font>
    <font>
      <b/>
      <sz val="12"/>
      <name val="David"/>
      <family val="2"/>
      <charset val="177"/>
    </font>
    <font>
      <sz val="11"/>
      <name val="David"/>
      <family val="2"/>
      <charset val="177"/>
    </font>
    <font>
      <sz val="10"/>
      <name val="David"/>
      <family val="2"/>
      <charset val="177"/>
    </font>
    <font>
      <sz val="9"/>
      <name val="David"/>
      <family val="2"/>
      <charset val="177"/>
    </font>
    <font>
      <b/>
      <sz val="9"/>
      <name val="David"/>
      <family val="2"/>
      <charset val="177"/>
    </font>
    <font>
      <sz val="72"/>
      <name val="David"/>
      <family val="2"/>
      <charset val="177"/>
    </font>
    <font>
      <b/>
      <sz val="10"/>
      <name val="David"/>
      <family val="2"/>
      <charset val="177"/>
    </font>
    <font>
      <b/>
      <sz val="11"/>
      <name val="David"/>
      <family val="2"/>
      <charset val="177"/>
    </font>
    <font>
      <b/>
      <sz val="8"/>
      <name val="Arial"/>
      <family val="2"/>
      <charset val="177"/>
    </font>
    <font>
      <sz val="9"/>
      <name val="Arial"/>
      <family val="2"/>
    </font>
    <font>
      <b/>
      <sz val="10"/>
      <name val="Arial"/>
      <family val="2"/>
    </font>
    <font>
      <b/>
      <u/>
      <sz val="12"/>
      <name val="Arial"/>
      <family val="2"/>
    </font>
    <font>
      <b/>
      <sz val="12"/>
      <name val="Arial"/>
      <family val="2"/>
    </font>
    <font>
      <b/>
      <sz val="9"/>
      <name val="Arial"/>
      <family val="2"/>
    </font>
    <font>
      <b/>
      <i/>
      <sz val="10"/>
      <name val="Arial"/>
      <family val="2"/>
    </font>
    <font>
      <sz val="8"/>
      <name val="Arial"/>
      <family val="2"/>
    </font>
    <font>
      <b/>
      <sz val="13"/>
      <name val="Arial"/>
      <family val="2"/>
    </font>
    <font>
      <b/>
      <sz val="11"/>
      <name val="Arial"/>
      <family val="2"/>
    </font>
    <font>
      <sz val="11"/>
      <name val="Arial"/>
      <family val="2"/>
    </font>
    <font>
      <b/>
      <sz val="11"/>
      <color indexed="10"/>
      <name val="Arial"/>
      <family val="2"/>
    </font>
    <font>
      <sz val="10"/>
      <name val="Arial"/>
      <family val="2"/>
    </font>
    <font>
      <b/>
      <sz val="9"/>
      <name val="David"/>
      <family val="2"/>
      <charset val="177"/>
    </font>
    <font>
      <sz val="9"/>
      <name val="David"/>
      <family val="2"/>
      <charset val="177"/>
    </font>
    <font>
      <b/>
      <i/>
      <sz val="11"/>
      <name val="David"/>
      <family val="2"/>
      <charset val="177"/>
    </font>
    <font>
      <b/>
      <sz val="14"/>
      <name val="David"/>
      <family val="2"/>
    </font>
  </fonts>
  <fills count="3">
    <fill>
      <patternFill patternType="none"/>
    </fill>
    <fill>
      <patternFill patternType="gray125"/>
    </fill>
    <fill>
      <patternFill patternType="solid">
        <fgColor indexed="42"/>
        <bgColor indexed="64"/>
      </patternFill>
    </fill>
  </fills>
  <borders count="109">
    <border>
      <left/>
      <right/>
      <top/>
      <bottom/>
      <diagonal/>
    </border>
    <border>
      <left/>
      <right/>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right style="double">
        <color indexed="64"/>
      </right>
      <top style="double">
        <color indexed="64"/>
      </top>
      <bottom/>
      <diagonal/>
    </border>
    <border>
      <left style="double">
        <color indexed="64"/>
      </left>
      <right/>
      <top style="double">
        <color indexed="64"/>
      </top>
      <bottom/>
      <diagonal/>
    </border>
    <border>
      <left/>
      <right/>
      <top style="double">
        <color indexed="64"/>
      </top>
      <bottom/>
      <diagonal/>
    </border>
    <border>
      <left style="double">
        <color indexed="64"/>
      </left>
      <right/>
      <top/>
      <bottom/>
      <diagonal/>
    </border>
    <border>
      <left/>
      <right style="double">
        <color indexed="64"/>
      </right>
      <top style="double">
        <color indexed="64"/>
      </top>
      <bottom style="double">
        <color indexed="64"/>
      </bottom>
      <diagonal/>
    </border>
    <border>
      <left style="double">
        <color indexed="64"/>
      </left>
      <right style="double">
        <color indexed="64"/>
      </right>
      <top/>
      <bottom style="double">
        <color indexed="64"/>
      </bottom>
      <diagonal/>
    </border>
    <border>
      <left/>
      <right style="double">
        <color indexed="64"/>
      </right>
      <top/>
      <bottom/>
      <diagonal/>
    </border>
    <border>
      <left/>
      <right/>
      <top style="double">
        <color indexed="64"/>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style="double">
        <color indexed="64"/>
      </left>
      <right style="double">
        <color indexed="64"/>
      </right>
      <top style="double">
        <color indexed="64"/>
      </top>
      <bottom/>
      <diagonal/>
    </border>
    <border>
      <left style="double">
        <color indexed="64"/>
      </left>
      <right style="thin">
        <color indexed="64"/>
      </right>
      <top style="double">
        <color indexed="64"/>
      </top>
      <bottom style="double">
        <color indexed="64"/>
      </bottom>
      <diagonal/>
    </border>
    <border>
      <left/>
      <right/>
      <top/>
      <bottom style="thin">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thin">
        <color indexed="64"/>
      </bottom>
      <diagonal/>
    </border>
    <border>
      <left/>
      <right style="double">
        <color indexed="64"/>
      </right>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style="thin">
        <color indexed="64"/>
      </left>
      <right style="double">
        <color indexed="64"/>
      </right>
      <top/>
      <bottom/>
      <diagonal/>
    </border>
    <border>
      <left style="thin">
        <color indexed="64"/>
      </left>
      <right/>
      <top/>
      <bottom/>
      <diagonal/>
    </border>
    <border>
      <left style="thin">
        <color indexed="64"/>
      </left>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right style="double">
        <color indexed="64"/>
      </right>
      <top style="medium">
        <color indexed="64"/>
      </top>
      <bottom style="double">
        <color indexed="64"/>
      </bottom>
      <diagonal/>
    </border>
    <border>
      <left/>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double">
        <color indexed="64"/>
      </left>
      <right/>
      <top style="medium">
        <color indexed="64"/>
      </top>
      <bottom style="double">
        <color indexed="64"/>
      </bottom>
      <diagonal/>
    </border>
    <border>
      <left style="double">
        <color indexed="64"/>
      </left>
      <right style="double">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double">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double">
        <color indexed="64"/>
      </right>
      <top style="double">
        <color indexed="64"/>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diagonalUp="1" diagonalDown="1">
      <left style="thin">
        <color indexed="64"/>
      </left>
      <right style="medium">
        <color indexed="64"/>
      </right>
      <top style="medium">
        <color indexed="64"/>
      </top>
      <bottom/>
      <diagonal style="dotted">
        <color indexed="64"/>
      </diagonal>
    </border>
    <border diagonalUp="1" diagonalDown="1">
      <left style="thin">
        <color indexed="64"/>
      </left>
      <right style="thin">
        <color indexed="64"/>
      </right>
      <top style="medium">
        <color indexed="64"/>
      </top>
      <bottom/>
      <diagonal style="dotted">
        <color indexed="64"/>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right style="medium">
        <color indexed="64"/>
      </right>
      <top style="medium">
        <color indexed="64"/>
      </top>
      <bottom style="medium">
        <color indexed="64"/>
      </bottom>
      <diagonal/>
    </border>
    <border diagonalUp="1" diagonalDown="1">
      <left style="thin">
        <color indexed="64"/>
      </left>
      <right style="medium">
        <color indexed="64"/>
      </right>
      <top/>
      <bottom/>
      <diagonal style="dotted">
        <color indexed="64"/>
      </diagonal>
    </border>
    <border diagonalUp="1" diagonalDown="1">
      <left style="thin">
        <color indexed="64"/>
      </left>
      <right style="medium">
        <color indexed="64"/>
      </right>
      <top/>
      <bottom style="medium">
        <color indexed="64"/>
      </bottom>
      <diagonal style="dotted">
        <color indexed="64"/>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diagonalDown="1">
      <left style="thin">
        <color indexed="64"/>
      </left>
      <right style="thin">
        <color indexed="64"/>
      </right>
      <top/>
      <bottom/>
      <diagonal style="dotted">
        <color indexed="64"/>
      </diagonal>
    </border>
    <border diagonalUp="1" diagonalDown="1">
      <left style="thin">
        <color indexed="64"/>
      </left>
      <right style="thin">
        <color indexed="64"/>
      </right>
      <top/>
      <bottom style="medium">
        <color indexed="64"/>
      </bottom>
      <diagonal style="dotted">
        <color indexed="64"/>
      </diagonal>
    </border>
    <border>
      <left style="medium">
        <color indexed="64"/>
      </left>
      <right style="medium">
        <color indexed="64"/>
      </right>
      <top/>
      <bottom/>
      <diagonal/>
    </border>
    <border>
      <left style="medium">
        <color indexed="64"/>
      </left>
      <right style="thin">
        <color indexed="64"/>
      </right>
      <top/>
      <bottom/>
      <diagonal/>
    </border>
    <border>
      <left style="medium">
        <color indexed="64"/>
      </left>
      <right style="medium">
        <color indexed="64"/>
      </right>
      <top/>
      <bottom style="medium">
        <color indexed="64"/>
      </bottom>
      <diagonal/>
    </border>
    <border>
      <left/>
      <right/>
      <top style="thin">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double">
        <color indexed="64"/>
      </right>
      <top style="double">
        <color indexed="64"/>
      </top>
      <bottom/>
      <diagonal/>
    </border>
    <border>
      <left style="double">
        <color indexed="64"/>
      </left>
      <right style="thin">
        <color indexed="64"/>
      </right>
      <top style="double">
        <color indexed="64"/>
      </top>
      <bottom/>
      <diagonal/>
    </border>
    <border>
      <left style="double">
        <color indexed="64"/>
      </left>
      <right style="thin">
        <color indexed="64"/>
      </right>
      <top/>
      <bottom/>
      <diagonal/>
    </border>
    <border>
      <left style="double">
        <color indexed="64"/>
      </left>
      <right style="thin">
        <color indexed="64"/>
      </right>
      <top/>
      <bottom style="double">
        <color indexed="64"/>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
      <left style="thin">
        <color indexed="64"/>
      </left>
      <right style="thin">
        <color indexed="64"/>
      </right>
      <top style="double">
        <color indexed="64"/>
      </top>
      <bottom/>
      <diagonal/>
    </border>
    <border>
      <left/>
      <right style="thin">
        <color indexed="64"/>
      </right>
      <top/>
      <bottom style="thin">
        <color indexed="64"/>
      </bottom>
      <diagonal/>
    </border>
    <border>
      <left style="double">
        <color indexed="64"/>
      </left>
      <right/>
      <top/>
      <bottom style="thin">
        <color indexed="64"/>
      </bottom>
      <diagonal/>
    </border>
    <border>
      <left style="double">
        <color indexed="64"/>
      </left>
      <right/>
      <top style="thin">
        <color indexed="64"/>
      </top>
      <bottom/>
      <diagonal/>
    </border>
    <border>
      <left/>
      <right style="thin">
        <color indexed="64"/>
      </right>
      <top style="thin">
        <color indexed="64"/>
      </top>
      <bottom/>
      <diagonal/>
    </border>
    <border>
      <left/>
      <right style="thin">
        <color indexed="64"/>
      </right>
      <top style="double">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3">
    <xf numFmtId="0" fontId="0" fillId="0" borderId="0"/>
    <xf numFmtId="9" fontId="1" fillId="0" borderId="0" applyFont="0" applyFill="0" applyBorder="0" applyAlignment="0" applyProtection="0"/>
    <xf numFmtId="44" fontId="1" fillId="0" borderId="0" applyFont="0" applyFill="0" applyBorder="0" applyAlignment="0" applyProtection="0"/>
  </cellStyleXfs>
  <cellXfs count="317">
    <xf numFmtId="0" fontId="0" fillId="0" borderId="0" xfId="0"/>
    <xf numFmtId="9" fontId="6" fillId="0" borderId="1" xfId="0" applyNumberFormat="1" applyFont="1" applyBorder="1" applyAlignment="1">
      <alignment horizontal="center" vertical="center"/>
    </xf>
    <xf numFmtId="9" fontId="6" fillId="0" borderId="2" xfId="0" applyNumberFormat="1" applyFont="1" applyBorder="1" applyAlignment="1">
      <alignment horizontal="center" vertical="center"/>
    </xf>
    <xf numFmtId="9" fontId="6" fillId="0" borderId="3" xfId="0" applyNumberFormat="1" applyFont="1" applyBorder="1" applyAlignment="1">
      <alignment horizontal="center" vertical="center"/>
    </xf>
    <xf numFmtId="0" fontId="3" fillId="0" borderId="1" xfId="0" applyFont="1" applyBorder="1" applyAlignment="1">
      <alignment horizontal="center" vertical="center"/>
    </xf>
    <xf numFmtId="9" fontId="5" fillId="0" borderId="4" xfId="0" applyNumberFormat="1" applyFont="1" applyBorder="1" applyAlignment="1">
      <alignment horizontal="centerContinuous" vertical="center"/>
    </xf>
    <xf numFmtId="0" fontId="10" fillId="0" borderId="5" xfId="0" applyFont="1" applyBorder="1" applyAlignment="1">
      <alignment horizontal="centerContinuous" vertical="center" readingOrder="2"/>
    </xf>
    <xf numFmtId="0" fontId="9" fillId="0" borderId="6" xfId="0" applyFont="1" applyBorder="1" applyAlignment="1">
      <alignment horizontal="center" vertical="center" readingOrder="2"/>
    </xf>
    <xf numFmtId="0" fontId="12" fillId="0" borderId="0" xfId="0" applyFont="1" applyAlignment="1">
      <alignment readingOrder="2"/>
    </xf>
    <xf numFmtId="0" fontId="10" fillId="0" borderId="1" xfId="0" applyFont="1" applyBorder="1" applyAlignment="1">
      <alignment horizontal="center" vertical="center" readingOrder="2"/>
    </xf>
    <xf numFmtId="0" fontId="12" fillId="0" borderId="0" xfId="0" applyFont="1" applyAlignment="1">
      <alignment horizontal="center" readingOrder="2"/>
    </xf>
    <xf numFmtId="0" fontId="12" fillId="0" borderId="0" xfId="0" applyFont="1"/>
    <xf numFmtId="0" fontId="11" fillId="0" borderId="7" xfId="0" applyFont="1" applyBorder="1" applyAlignment="1">
      <alignment horizontal="centerContinuous" vertical="center"/>
    </xf>
    <xf numFmtId="0" fontId="11" fillId="0" borderId="0" xfId="0" applyFont="1" applyAlignment="1">
      <alignment horizontal="centerContinuous" vertical="center"/>
    </xf>
    <xf numFmtId="0" fontId="11" fillId="0" borderId="8" xfId="0" applyFont="1" applyBorder="1" applyAlignment="1">
      <alignment horizontal="centerContinuous" vertical="center"/>
    </xf>
    <xf numFmtId="0" fontId="11" fillId="0" borderId="0" xfId="0" applyFont="1"/>
    <xf numFmtId="0" fontId="11" fillId="0" borderId="9" xfId="0" applyFont="1" applyBorder="1" applyAlignment="1">
      <alignment horizontal="center" vertical="center"/>
    </xf>
    <xf numFmtId="0" fontId="12" fillId="0" borderId="10" xfId="0" applyFont="1" applyBorder="1"/>
    <xf numFmtId="0" fontId="12" fillId="0" borderId="11" xfId="0" applyFont="1" applyBorder="1"/>
    <xf numFmtId="0" fontId="12" fillId="0" borderId="12" xfId="0" applyFont="1" applyBorder="1"/>
    <xf numFmtId="0" fontId="12" fillId="0" borderId="5" xfId="0" applyFont="1" applyBorder="1"/>
    <xf numFmtId="0" fontId="12" fillId="0" borderId="6" xfId="0" applyFont="1" applyBorder="1"/>
    <xf numFmtId="0" fontId="12" fillId="0" borderId="4" xfId="0" applyFont="1" applyBorder="1"/>
    <xf numFmtId="0" fontId="12" fillId="0" borderId="7" xfId="0" applyFont="1" applyBorder="1"/>
    <xf numFmtId="9" fontId="16" fillId="0" borderId="0" xfId="0" applyNumberFormat="1" applyFont="1" applyAlignment="1">
      <alignment horizontal="center"/>
    </xf>
    <xf numFmtId="0" fontId="12" fillId="0" borderId="13" xfId="0" applyFont="1" applyBorder="1"/>
    <xf numFmtId="0" fontId="12" fillId="0" borderId="1" xfId="0" applyFont="1" applyBorder="1"/>
    <xf numFmtId="0" fontId="12" fillId="0" borderId="14" xfId="0" applyFont="1" applyBorder="1"/>
    <xf numFmtId="0" fontId="8" fillId="0" borderId="11" xfId="0" applyFont="1" applyBorder="1" applyAlignment="1">
      <alignment horizontal="center"/>
    </xf>
    <xf numFmtId="0" fontId="8" fillId="0" borderId="15" xfId="0" applyFont="1" applyBorder="1" applyAlignment="1">
      <alignment horizontal="center"/>
    </xf>
    <xf numFmtId="0" fontId="8" fillId="0" borderId="16" xfId="0" applyFont="1" applyBorder="1" applyAlignment="1">
      <alignment horizontal="center"/>
    </xf>
    <xf numFmtId="0" fontId="8" fillId="0" borderId="12" xfId="0" applyFont="1" applyBorder="1"/>
    <xf numFmtId="0" fontId="8" fillId="0" borderId="17" xfId="0" applyFont="1" applyBorder="1"/>
    <xf numFmtId="0" fontId="17" fillId="0" borderId="18" xfId="0" applyFont="1" applyBorder="1" applyAlignment="1">
      <alignment horizontal="center" vertical="center" readingOrder="2"/>
    </xf>
    <xf numFmtId="0" fontId="17" fillId="0" borderId="5" xfId="0" applyFont="1" applyBorder="1" applyAlignment="1">
      <alignment vertical="center"/>
    </xf>
    <xf numFmtId="0" fontId="5" fillId="0" borderId="4" xfId="0" applyFont="1" applyBorder="1" applyAlignment="1">
      <alignment vertical="center"/>
    </xf>
    <xf numFmtId="0" fontId="14" fillId="0" borderId="6" xfId="0" applyFont="1" applyBorder="1" applyAlignment="1">
      <alignment vertical="center"/>
    </xf>
    <xf numFmtId="0" fontId="18" fillId="0" borderId="4" xfId="0" applyFont="1" applyBorder="1" applyAlignment="1">
      <alignment vertical="center"/>
    </xf>
    <xf numFmtId="0" fontId="17" fillId="0" borderId="13" xfId="0" applyFont="1" applyBorder="1" applyAlignment="1">
      <alignment vertical="center"/>
    </xf>
    <xf numFmtId="0" fontId="5" fillId="0" borderId="14" xfId="0" applyFont="1" applyBorder="1" applyAlignment="1">
      <alignment vertical="center"/>
    </xf>
    <xf numFmtId="0" fontId="14" fillId="0" borderId="13" xfId="0" applyFont="1" applyBorder="1" applyAlignment="1">
      <alignment vertical="center"/>
    </xf>
    <xf numFmtId="22" fontId="4" fillId="0" borderId="14" xfId="0" applyNumberFormat="1" applyFont="1" applyBorder="1" applyAlignment="1">
      <alignment horizontal="center" vertical="center"/>
    </xf>
    <xf numFmtId="0" fontId="17" fillId="0" borderId="13" xfId="0" applyFont="1" applyBorder="1" applyAlignment="1">
      <alignment horizontal="center" vertical="center" readingOrder="2"/>
    </xf>
    <xf numFmtId="0" fontId="5" fillId="0" borderId="4" xfId="0" applyFont="1" applyBorder="1" applyAlignment="1">
      <alignment horizontal="center" vertical="center"/>
    </xf>
    <xf numFmtId="0" fontId="5" fillId="0" borderId="14" xfId="0" applyFont="1" applyBorder="1" applyAlignment="1">
      <alignment horizontal="center" vertical="center"/>
    </xf>
    <xf numFmtId="0" fontId="16" fillId="0" borderId="9" xfId="0" applyFont="1" applyBorder="1" applyAlignment="1">
      <alignment horizontal="center" vertical="center" readingOrder="2"/>
    </xf>
    <xf numFmtId="3" fontId="8" fillId="0" borderId="19" xfId="0" applyNumberFormat="1" applyFont="1" applyBorder="1" applyAlignment="1">
      <alignment horizontal="center"/>
    </xf>
    <xf numFmtId="0" fontId="10" fillId="0" borderId="0" xfId="0" applyFont="1"/>
    <xf numFmtId="0" fontId="17" fillId="0" borderId="0" xfId="0" applyFont="1" applyAlignment="1">
      <alignment horizontal="center" vertical="center"/>
    </xf>
    <xf numFmtId="9" fontId="17" fillId="0" borderId="0" xfId="0" applyNumberFormat="1" applyFont="1" applyAlignment="1">
      <alignment horizontal="center" vertical="center"/>
    </xf>
    <xf numFmtId="0" fontId="17" fillId="0" borderId="0" xfId="0" applyFont="1" applyAlignment="1">
      <alignment horizontal="right" vertical="center"/>
    </xf>
    <xf numFmtId="0" fontId="17" fillId="0" borderId="0" xfId="0" applyFont="1" applyAlignment="1">
      <alignment horizontal="right" vertical="center" wrapText="1"/>
    </xf>
    <xf numFmtId="0" fontId="11" fillId="0" borderId="4" xfId="0" applyFont="1" applyBorder="1" applyAlignment="1">
      <alignment horizontal="center" vertical="center" wrapText="1" readingOrder="2"/>
    </xf>
    <xf numFmtId="0" fontId="11" fillId="0" borderId="20" xfId="0" applyFont="1" applyBorder="1" applyAlignment="1">
      <alignment horizontal="center" vertical="center" wrapText="1" readingOrder="2"/>
    </xf>
    <xf numFmtId="0" fontId="12" fillId="0" borderId="0" xfId="0" applyFont="1" applyAlignment="1">
      <alignment horizontal="center" vertical="center" wrapText="1" readingOrder="2"/>
    </xf>
    <xf numFmtId="0" fontId="11" fillId="0" borderId="14" xfId="0" applyFont="1" applyBorder="1" applyAlignment="1">
      <alignment horizontal="center" vertical="center" wrapText="1" readingOrder="2"/>
    </xf>
    <xf numFmtId="0" fontId="11" fillId="0" borderId="1" xfId="0" applyFont="1" applyBorder="1" applyAlignment="1">
      <alignment horizontal="center" vertical="center" wrapText="1" readingOrder="2"/>
    </xf>
    <xf numFmtId="0" fontId="11" fillId="0" borderId="21" xfId="0" applyFont="1" applyBorder="1" applyAlignment="1">
      <alignment horizontal="center" vertical="center" wrapText="1" readingOrder="2"/>
    </xf>
    <xf numFmtId="0" fontId="15" fillId="0" borderId="0" xfId="0" applyFont="1" applyAlignment="1">
      <alignment horizontal="center" vertical="center" wrapText="1" readingOrder="2"/>
    </xf>
    <xf numFmtId="0" fontId="13" fillId="0" borderId="22" xfId="0" applyFont="1" applyBorder="1" applyAlignment="1">
      <alignment horizontal="center" vertical="center" wrapText="1" readingOrder="2"/>
    </xf>
    <xf numFmtId="9" fontId="2" fillId="0" borderId="23" xfId="0" applyNumberFormat="1" applyFont="1" applyBorder="1" applyAlignment="1">
      <alignment horizontal="center" vertical="center" wrapText="1" readingOrder="2"/>
    </xf>
    <xf numFmtId="0" fontId="12" fillId="0" borderId="24" xfId="0" applyFont="1" applyBorder="1" applyAlignment="1">
      <alignment horizontal="center" vertical="center" wrapText="1" readingOrder="2"/>
    </xf>
    <xf numFmtId="9" fontId="2" fillId="0" borderId="25" xfId="0" applyNumberFormat="1" applyFont="1" applyBorder="1" applyAlignment="1">
      <alignment horizontal="center" vertical="center" wrapText="1" readingOrder="2"/>
    </xf>
    <xf numFmtId="0" fontId="14" fillId="0" borderId="26" xfId="0" applyFont="1" applyBorder="1" applyAlignment="1">
      <alignment horizontal="center" vertical="center" wrapText="1" readingOrder="2"/>
    </xf>
    <xf numFmtId="0" fontId="14" fillId="0" borderId="6" xfId="0" applyFont="1" applyBorder="1" applyAlignment="1">
      <alignment horizontal="left" vertical="center"/>
    </xf>
    <xf numFmtId="0" fontId="14" fillId="0" borderId="1" xfId="0" applyFont="1" applyBorder="1" applyAlignment="1">
      <alignment horizontal="left" vertical="center"/>
    </xf>
    <xf numFmtId="4" fontId="19" fillId="0" borderId="20" xfId="0" applyNumberFormat="1" applyFont="1" applyBorder="1" applyAlignment="1">
      <alignment horizontal="center" vertical="center" wrapText="1" readingOrder="2"/>
    </xf>
    <xf numFmtId="4" fontId="19" fillId="0" borderId="27" xfId="0" applyNumberFormat="1" applyFont="1" applyBorder="1" applyAlignment="1">
      <alignment horizontal="center" vertical="center" wrapText="1" readingOrder="2"/>
    </xf>
    <xf numFmtId="4" fontId="19" fillId="0" borderId="28" xfId="0" applyNumberFormat="1" applyFont="1" applyBorder="1" applyAlignment="1">
      <alignment horizontal="center" vertical="center" wrapText="1" readingOrder="2"/>
    </xf>
    <xf numFmtId="4" fontId="19" fillId="0" borderId="0" xfId="0" applyNumberFormat="1" applyFont="1" applyAlignment="1">
      <alignment horizontal="center" vertical="center" wrapText="1" readingOrder="2"/>
    </xf>
    <xf numFmtId="4" fontId="19" fillId="0" borderId="29" xfId="0" applyNumberFormat="1" applyFont="1" applyBorder="1" applyAlignment="1">
      <alignment horizontal="center" vertical="center" wrapText="1" readingOrder="2"/>
    </xf>
    <xf numFmtId="3" fontId="23" fillId="0" borderId="26" xfId="0" applyNumberFormat="1" applyFont="1" applyBorder="1" applyAlignment="1">
      <alignment horizontal="center" vertical="center" wrapText="1" readingOrder="2"/>
    </xf>
    <xf numFmtId="4" fontId="23" fillId="0" borderId="20" xfId="0" applyNumberFormat="1" applyFont="1" applyBorder="1" applyAlignment="1">
      <alignment horizontal="center" vertical="center" wrapText="1" readingOrder="2"/>
    </xf>
    <xf numFmtId="4" fontId="23" fillId="0" borderId="28" xfId="0" applyNumberFormat="1" applyFont="1" applyBorder="1" applyAlignment="1">
      <alignment horizontal="center" vertical="center" wrapText="1" readingOrder="2"/>
    </xf>
    <xf numFmtId="4" fontId="23" fillId="0" borderId="29" xfId="0" applyNumberFormat="1" applyFont="1" applyBorder="1" applyAlignment="1">
      <alignment horizontal="center" vertical="center" wrapText="1" readingOrder="2"/>
    </xf>
    <xf numFmtId="0" fontId="0" fillId="0" borderId="0" xfId="0" applyAlignment="1">
      <alignment horizontal="center" vertical="center"/>
    </xf>
    <xf numFmtId="0" fontId="5" fillId="0" borderId="23" xfId="0" applyFont="1" applyBorder="1" applyAlignment="1">
      <alignment horizontal="center" vertical="center" wrapText="1" readingOrder="2"/>
    </xf>
    <xf numFmtId="0" fontId="12" fillId="0" borderId="30" xfId="0" applyFont="1" applyBorder="1" applyAlignment="1">
      <alignment horizontal="center" vertical="center" wrapText="1" readingOrder="2"/>
    </xf>
    <xf numFmtId="9" fontId="2" fillId="0" borderId="10" xfId="0" applyNumberFormat="1" applyFont="1" applyBorder="1" applyAlignment="1">
      <alignment horizontal="center" vertical="center" wrapText="1" readingOrder="2"/>
    </xf>
    <xf numFmtId="4" fontId="19" fillId="0" borderId="31" xfId="0" applyNumberFormat="1" applyFont="1" applyBorder="1" applyAlignment="1">
      <alignment horizontal="center" vertical="center" wrapText="1" readingOrder="2"/>
    </xf>
    <xf numFmtId="0" fontId="12" fillId="0" borderId="32" xfId="0" applyFont="1" applyBorder="1" applyAlignment="1">
      <alignment horizontal="center" vertical="center" wrapText="1" readingOrder="2"/>
    </xf>
    <xf numFmtId="9" fontId="19" fillId="0" borderId="10" xfId="0" applyNumberFormat="1" applyFont="1" applyBorder="1" applyAlignment="1">
      <alignment horizontal="center" vertical="center" wrapText="1" readingOrder="2"/>
    </xf>
    <xf numFmtId="0" fontId="17" fillId="2" borderId="33" xfId="0" applyFont="1" applyFill="1" applyBorder="1" applyAlignment="1">
      <alignment horizontal="center" vertical="center" wrapText="1" readingOrder="2"/>
    </xf>
    <xf numFmtId="0" fontId="14" fillId="2" borderId="34" xfId="0" applyFont="1" applyFill="1" applyBorder="1" applyAlignment="1">
      <alignment horizontal="center" vertical="center" wrapText="1" readingOrder="2"/>
    </xf>
    <xf numFmtId="9" fontId="6" fillId="2" borderId="35" xfId="0" applyNumberFormat="1" applyFont="1" applyFill="1" applyBorder="1" applyAlignment="1">
      <alignment horizontal="center" vertical="center" wrapText="1" readingOrder="2"/>
    </xf>
    <xf numFmtId="4" fontId="23" fillId="2" borderId="36" xfId="0" applyNumberFormat="1" applyFont="1" applyFill="1" applyBorder="1" applyAlignment="1">
      <alignment horizontal="center" vertical="center" wrapText="1" readingOrder="2"/>
    </xf>
    <xf numFmtId="4" fontId="23" fillId="2" borderId="37" xfId="0" applyNumberFormat="1" applyFont="1" applyFill="1" applyBorder="1" applyAlignment="1">
      <alignment horizontal="center" vertical="center" wrapText="1" readingOrder="2"/>
    </xf>
    <xf numFmtId="0" fontId="14" fillId="2" borderId="35" xfId="0" applyFont="1" applyFill="1" applyBorder="1" applyAlignment="1">
      <alignment horizontal="center" vertical="center" wrapText="1" readingOrder="2"/>
    </xf>
    <xf numFmtId="3" fontId="6" fillId="2" borderId="35" xfId="0" applyNumberFormat="1" applyFont="1" applyFill="1" applyBorder="1" applyAlignment="1">
      <alignment horizontal="center" vertical="center" wrapText="1" readingOrder="2"/>
    </xf>
    <xf numFmtId="3" fontId="6" fillId="2" borderId="36" xfId="0" applyNumberFormat="1" applyFont="1" applyFill="1" applyBorder="1" applyAlignment="1">
      <alignment horizontal="center" vertical="center" wrapText="1" readingOrder="2"/>
    </xf>
    <xf numFmtId="4" fontId="23" fillId="2" borderId="38" xfId="0" applyNumberFormat="1" applyFont="1" applyFill="1" applyBorder="1" applyAlignment="1">
      <alignment horizontal="center" vertical="center" wrapText="1" readingOrder="2"/>
    </xf>
    <xf numFmtId="2" fontId="12" fillId="0" borderId="39" xfId="0" applyNumberFormat="1" applyFont="1" applyBorder="1" applyAlignment="1">
      <alignment horizontal="center" vertical="center" wrapText="1"/>
    </xf>
    <xf numFmtId="2" fontId="8" fillId="0" borderId="0" xfId="0" applyNumberFormat="1" applyFont="1" applyAlignment="1">
      <alignment horizontal="center" vertical="center" wrapText="1"/>
    </xf>
    <xf numFmtId="2" fontId="8" fillId="0" borderId="40" xfId="0" applyNumberFormat="1" applyFont="1" applyBorder="1" applyAlignment="1">
      <alignment horizontal="center" vertical="center" wrapText="1"/>
    </xf>
    <xf numFmtId="2" fontId="8" fillId="0" borderId="32" xfId="0" applyNumberFormat="1" applyFont="1" applyBorder="1" applyAlignment="1">
      <alignment horizontal="center" vertical="center" wrapText="1"/>
    </xf>
    <xf numFmtId="0" fontId="12" fillId="0" borderId="0" xfId="0" applyFont="1" applyAlignment="1">
      <alignment horizontal="center" vertical="center" wrapText="1"/>
    </xf>
    <xf numFmtId="0" fontId="12" fillId="0" borderId="22" xfId="0" applyFont="1" applyBorder="1" applyAlignment="1">
      <alignment horizontal="center" vertical="center" wrapText="1"/>
    </xf>
    <xf numFmtId="2" fontId="8" fillId="0" borderId="20" xfId="0" applyNumberFormat="1" applyFont="1" applyBorder="1" applyAlignment="1">
      <alignment horizontal="center" vertical="center" wrapText="1"/>
    </xf>
    <xf numFmtId="2" fontId="8" fillId="0" borderId="41" xfId="0" applyNumberFormat="1" applyFont="1" applyBorder="1" applyAlignment="1">
      <alignment horizontal="center" vertical="center" wrapText="1"/>
    </xf>
    <xf numFmtId="0" fontId="12" fillId="0" borderId="39" xfId="0" applyFont="1" applyBorder="1" applyAlignment="1">
      <alignment horizontal="center" vertical="center" wrapText="1"/>
    </xf>
    <xf numFmtId="0" fontId="11" fillId="0" borderId="0" xfId="0" applyFont="1" applyAlignment="1">
      <alignment horizontal="center" vertical="center"/>
    </xf>
    <xf numFmtId="0" fontId="12" fillId="0" borderId="0" xfId="0" applyFont="1" applyAlignment="1">
      <alignment horizontal="center" vertical="center"/>
    </xf>
    <xf numFmtId="1" fontId="13" fillId="0" borderId="42" xfId="0" applyNumberFormat="1" applyFont="1" applyBorder="1" applyAlignment="1">
      <alignment horizontal="center" vertical="center" wrapText="1" readingOrder="2"/>
    </xf>
    <xf numFmtId="3" fontId="0" fillId="0" borderId="0" xfId="0" applyNumberFormat="1"/>
    <xf numFmtId="0" fontId="14" fillId="0" borderId="6" xfId="0" applyFont="1" applyBorder="1" applyAlignment="1">
      <alignment horizontal="right" vertical="center"/>
    </xf>
    <xf numFmtId="0" fontId="14" fillId="0" borderId="1" xfId="0" applyFont="1" applyBorder="1" applyAlignment="1">
      <alignment horizontal="right" vertical="center"/>
    </xf>
    <xf numFmtId="0" fontId="0" fillId="0" borderId="0" xfId="0" applyAlignment="1">
      <alignment horizontal="center"/>
    </xf>
    <xf numFmtId="0" fontId="27" fillId="0" borderId="43"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45" xfId="0" applyFont="1" applyBorder="1" applyAlignment="1">
      <alignment horizontal="center" vertical="center" wrapText="1"/>
    </xf>
    <xf numFmtId="0" fontId="27" fillId="0" borderId="46" xfId="0" applyFont="1" applyBorder="1" applyAlignment="1">
      <alignment horizontal="center" vertical="center" wrapText="1"/>
    </xf>
    <xf numFmtId="0" fontId="28" fillId="0" borderId="47" xfId="0" applyFont="1" applyBorder="1" applyAlignment="1">
      <alignment horizontal="center" vertical="center" wrapText="1" readingOrder="2"/>
    </xf>
    <xf numFmtId="0" fontId="28" fillId="0" borderId="48" xfId="0" applyFont="1" applyBorder="1" applyAlignment="1">
      <alignment horizontal="center" vertical="center" wrapText="1"/>
    </xf>
    <xf numFmtId="0" fontId="0" fillId="0" borderId="0" xfId="0" applyAlignment="1">
      <alignment vertical="center"/>
    </xf>
    <xf numFmtId="0" fontId="28" fillId="0" borderId="49" xfId="0" applyFont="1" applyBorder="1" applyAlignment="1">
      <alignment horizontal="center" vertical="center" wrapText="1" readingOrder="2"/>
    </xf>
    <xf numFmtId="0" fontId="28" fillId="0" borderId="50" xfId="0" applyFont="1" applyBorder="1" applyAlignment="1">
      <alignment horizontal="center" vertical="center" wrapText="1"/>
    </xf>
    <xf numFmtId="0" fontId="28" fillId="0" borderId="50" xfId="0" quotePrefix="1" applyFont="1" applyBorder="1" applyAlignment="1">
      <alignment horizontal="center" vertical="center" wrapText="1"/>
    </xf>
    <xf numFmtId="0" fontId="28" fillId="0" borderId="51" xfId="0" applyFont="1" applyBorder="1" applyAlignment="1">
      <alignment horizontal="center" vertical="center" wrapText="1" readingOrder="2"/>
    </xf>
    <xf numFmtId="0" fontId="28" fillId="0" borderId="52" xfId="0" applyFont="1" applyBorder="1" applyAlignment="1">
      <alignment horizontal="center" vertical="center" wrapText="1"/>
    </xf>
    <xf numFmtId="17" fontId="28" fillId="0" borderId="49" xfId="0" applyNumberFormat="1" applyFont="1" applyBorder="1" applyAlignment="1">
      <alignment horizontal="center" vertical="center" wrapText="1" readingOrder="2"/>
    </xf>
    <xf numFmtId="0" fontId="28" fillId="0" borderId="53" xfId="0" applyFont="1" applyBorder="1" applyAlignment="1">
      <alignment horizontal="center" vertical="center" wrapText="1" readingOrder="2"/>
    </xf>
    <xf numFmtId="0" fontId="0" fillId="0" borderId="0" xfId="0" applyAlignment="1">
      <alignment horizontal="center" readingOrder="2"/>
    </xf>
    <xf numFmtId="0" fontId="0" fillId="0" borderId="20" xfId="0" applyBorder="1"/>
    <xf numFmtId="0" fontId="26" fillId="0" borderId="0" xfId="0" applyFont="1"/>
    <xf numFmtId="4" fontId="28" fillId="0" borderId="54" xfId="0" applyNumberFormat="1" applyFont="1" applyBorder="1" applyAlignment="1">
      <alignment horizontal="center" vertical="center" wrapText="1" readingOrder="2"/>
    </xf>
    <xf numFmtId="3" fontId="28" fillId="0" borderId="54" xfId="0" applyNumberFormat="1" applyFont="1" applyBorder="1" applyAlignment="1">
      <alignment horizontal="center" vertical="center" wrapText="1" readingOrder="2"/>
    </xf>
    <xf numFmtId="9" fontId="27" fillId="0" borderId="0" xfId="0" applyNumberFormat="1" applyFont="1"/>
    <xf numFmtId="0" fontId="27" fillId="0" borderId="0" xfId="0" applyFont="1"/>
    <xf numFmtId="0" fontId="28" fillId="0" borderId="0" xfId="0" applyFont="1"/>
    <xf numFmtId="0" fontId="28" fillId="0" borderId="0" xfId="0" applyFont="1" applyAlignment="1">
      <alignment horizontal="center" vertical="center"/>
    </xf>
    <xf numFmtId="0" fontId="28" fillId="0" borderId="55"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56" xfId="0" applyFont="1" applyBorder="1" applyAlignment="1">
      <alignment horizontal="center" vertical="center" wrapText="1"/>
    </xf>
    <xf numFmtId="3" fontId="26" fillId="0" borderId="0" xfId="0" applyNumberFormat="1" applyFont="1"/>
    <xf numFmtId="3" fontId="27" fillId="0" borderId="46" xfId="0" applyNumberFormat="1" applyFont="1" applyBorder="1" applyAlignment="1">
      <alignment horizontal="center" vertical="center" wrapText="1"/>
    </xf>
    <xf numFmtId="3" fontId="0" fillId="0" borderId="0" xfId="0" applyNumberFormat="1" applyAlignment="1">
      <alignment horizontal="center" vertical="center"/>
    </xf>
    <xf numFmtId="0" fontId="31" fillId="0" borderId="23" xfId="0" applyFont="1" applyBorder="1" applyAlignment="1">
      <alignment horizontal="center" vertical="center" wrapText="1" readingOrder="2"/>
    </xf>
    <xf numFmtId="0" fontId="31" fillId="0" borderId="10" xfId="0" applyFont="1" applyBorder="1" applyAlignment="1">
      <alignment horizontal="center" vertical="center" wrapText="1" readingOrder="2"/>
    </xf>
    <xf numFmtId="0" fontId="31" fillId="0" borderId="25" xfId="0" applyFont="1" applyBorder="1" applyAlignment="1">
      <alignment horizontal="center" vertical="center" wrapText="1" readingOrder="2"/>
    </xf>
    <xf numFmtId="0" fontId="32" fillId="0" borderId="22" xfId="0" applyFont="1" applyBorder="1" applyAlignment="1">
      <alignment horizontal="center" vertical="center" wrapText="1" readingOrder="2"/>
    </xf>
    <xf numFmtId="0" fontId="28" fillId="0" borderId="57" xfId="0" applyFont="1" applyBorder="1" applyAlignment="1">
      <alignment horizontal="center" vertical="center" wrapText="1"/>
    </xf>
    <xf numFmtId="0" fontId="27" fillId="0" borderId="58" xfId="0" applyFont="1" applyBorder="1" applyAlignment="1">
      <alignment horizontal="center" vertical="center" wrapText="1"/>
    </xf>
    <xf numFmtId="0" fontId="27" fillId="0" borderId="59" xfId="0" applyFont="1" applyBorder="1" applyAlignment="1">
      <alignment horizontal="center" vertical="center" wrapText="1"/>
    </xf>
    <xf numFmtId="3" fontId="27" fillId="0" borderId="60" xfId="0" applyNumberFormat="1" applyFont="1" applyBorder="1" applyAlignment="1">
      <alignment horizontal="center" vertical="center" wrapText="1"/>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12" fillId="0" borderId="62" xfId="0" applyFont="1" applyBorder="1" applyAlignment="1">
      <alignment horizontal="center" vertical="center" wrapText="1" readingOrder="2"/>
    </xf>
    <xf numFmtId="0" fontId="12" fillId="0" borderId="63" xfId="0" applyFont="1" applyBorder="1" applyAlignment="1">
      <alignment horizontal="center" vertical="center" wrapText="1" readingOrder="2"/>
    </xf>
    <xf numFmtId="0" fontId="17" fillId="2" borderId="37" xfId="0" applyFont="1" applyFill="1" applyBorder="1" applyAlignment="1">
      <alignment horizontal="center" vertical="center" wrapText="1" readingOrder="2"/>
    </xf>
    <xf numFmtId="0" fontId="30" fillId="0" borderId="64" xfId="0" applyFont="1" applyBorder="1" applyAlignment="1">
      <alignment horizontal="center" vertical="center"/>
    </xf>
    <xf numFmtId="0" fontId="0" fillId="0" borderId="64" xfId="0" applyBorder="1" applyAlignment="1">
      <alignment horizontal="center" vertical="center"/>
    </xf>
    <xf numFmtId="9" fontId="28" fillId="0" borderId="49" xfId="1" applyFont="1" applyFill="1" applyBorder="1" applyAlignment="1">
      <alignment horizontal="center" vertical="center" wrapText="1"/>
    </xf>
    <xf numFmtId="3" fontId="28" fillId="0" borderId="64" xfId="0" applyNumberFormat="1" applyFont="1" applyBorder="1" applyAlignment="1">
      <alignment horizontal="center" vertical="center" wrapText="1" readingOrder="2"/>
    </xf>
    <xf numFmtId="4" fontId="28" fillId="0" borderId="64" xfId="0" applyNumberFormat="1" applyFont="1" applyBorder="1" applyAlignment="1">
      <alignment horizontal="center" vertical="center" wrapText="1" readingOrder="2"/>
    </xf>
    <xf numFmtId="0" fontId="30" fillId="0" borderId="65" xfId="0" applyFont="1" applyBorder="1" applyAlignment="1">
      <alignment horizontal="center" vertical="center"/>
    </xf>
    <xf numFmtId="0" fontId="27" fillId="0" borderId="66" xfId="0" applyFont="1" applyBorder="1" applyAlignment="1">
      <alignment horizontal="center" vertical="center" wrapText="1"/>
    </xf>
    <xf numFmtId="9" fontId="28" fillId="0" borderId="67" xfId="1" applyFont="1" applyFill="1" applyBorder="1" applyAlignment="1">
      <alignment horizontal="center" vertical="center" wrapText="1"/>
    </xf>
    <xf numFmtId="1" fontId="13" fillId="0" borderId="22" xfId="0" applyNumberFormat="1" applyFont="1" applyBorder="1" applyAlignment="1">
      <alignment horizontal="center" vertical="center" wrapText="1" readingOrder="2"/>
    </xf>
    <xf numFmtId="4" fontId="23" fillId="0" borderId="27" xfId="0" applyNumberFormat="1" applyFont="1" applyBorder="1" applyAlignment="1">
      <alignment horizontal="center" vertical="center" wrapText="1" readingOrder="2"/>
    </xf>
    <xf numFmtId="0" fontId="14" fillId="0" borderId="23" xfId="0" applyFont="1" applyBorder="1" applyAlignment="1">
      <alignment horizontal="center" vertical="center" wrapText="1" readingOrder="2"/>
    </xf>
    <xf numFmtId="0" fontId="12" fillId="0" borderId="27" xfId="0" applyFont="1" applyBorder="1" applyAlignment="1">
      <alignment horizontal="center" vertical="center" wrapText="1" readingOrder="2"/>
    </xf>
    <xf numFmtId="0" fontId="28" fillId="0" borderId="57" xfId="0" quotePrefix="1" applyFont="1" applyBorder="1" applyAlignment="1">
      <alignment horizontal="center" vertical="center" wrapText="1"/>
    </xf>
    <xf numFmtId="0" fontId="10" fillId="0" borderId="6" xfId="0" applyFont="1" applyBorder="1" applyAlignment="1">
      <alignment horizontal="right" vertical="top" wrapText="1" readingOrder="2"/>
    </xf>
    <xf numFmtId="0" fontId="10" fillId="0" borderId="1" xfId="0" applyFont="1" applyBorder="1" applyAlignment="1">
      <alignment horizontal="right" vertical="top" wrapText="1" readingOrder="2"/>
    </xf>
    <xf numFmtId="9" fontId="5" fillId="0" borderId="0" xfId="0" applyNumberFormat="1" applyFont="1" applyAlignment="1">
      <alignment horizontal="centerContinuous" vertical="center"/>
    </xf>
    <xf numFmtId="2" fontId="20" fillId="0" borderId="32" xfId="0" applyNumberFormat="1" applyFont="1" applyBorder="1" applyAlignment="1">
      <alignment horizontal="center" vertical="center" wrapText="1"/>
    </xf>
    <xf numFmtId="2" fontId="20" fillId="0" borderId="20" xfId="0" applyNumberFormat="1" applyFont="1" applyBorder="1" applyAlignment="1">
      <alignment horizontal="center" vertical="center" wrapText="1"/>
    </xf>
    <xf numFmtId="2" fontId="20" fillId="0" borderId="0" xfId="0" applyNumberFormat="1" applyFont="1" applyAlignment="1">
      <alignment horizontal="center" vertical="center" wrapText="1"/>
    </xf>
    <xf numFmtId="0" fontId="5" fillId="0" borderId="6" xfId="0" applyFont="1" applyBorder="1" applyAlignment="1">
      <alignment vertical="center"/>
    </xf>
    <xf numFmtId="0" fontId="5" fillId="0" borderId="1" xfId="0" applyFont="1" applyBorder="1" applyAlignment="1">
      <alignment vertical="center"/>
    </xf>
    <xf numFmtId="2" fontId="20" fillId="0" borderId="23" xfId="0" applyNumberFormat="1" applyFont="1" applyBorder="1" applyAlignment="1">
      <alignment horizontal="center" vertical="center" wrapText="1"/>
    </xf>
    <xf numFmtId="2" fontId="20" fillId="0" borderId="26" xfId="0" applyNumberFormat="1" applyFont="1" applyBorder="1" applyAlignment="1">
      <alignment horizontal="center" vertical="center" wrapText="1"/>
    </xf>
    <xf numFmtId="2" fontId="20" fillId="0" borderId="14" xfId="0" applyNumberFormat="1" applyFont="1" applyBorder="1" applyAlignment="1">
      <alignment horizontal="center" vertical="center" wrapText="1"/>
    </xf>
    <xf numFmtId="0" fontId="28" fillId="0" borderId="68" xfId="0" applyFont="1" applyBorder="1" applyAlignment="1">
      <alignment horizontal="center" vertical="center" wrapText="1" readingOrder="2"/>
    </xf>
    <xf numFmtId="0" fontId="28" fillId="0" borderId="80" xfId="0" applyFont="1" applyBorder="1" applyAlignment="1">
      <alignment horizontal="center" vertical="center" wrapText="1" readingOrder="2"/>
    </xf>
    <xf numFmtId="0" fontId="28" fillId="0" borderId="82" xfId="0" applyFont="1" applyBorder="1" applyAlignment="1">
      <alignment horizontal="center" vertical="center" wrapText="1" readingOrder="2"/>
    </xf>
    <xf numFmtId="9" fontId="28" fillId="0" borderId="72" xfId="1" applyFont="1" applyBorder="1" applyAlignment="1">
      <alignment horizontal="center" vertical="center" wrapText="1" readingOrder="2"/>
    </xf>
    <xf numFmtId="9" fontId="28" fillId="0" borderId="81" xfId="1" applyFont="1" applyBorder="1" applyAlignment="1">
      <alignment horizontal="center" vertical="center" wrapText="1" readingOrder="2"/>
    </xf>
    <xf numFmtId="9" fontId="28" fillId="0" borderId="67" xfId="1" applyFont="1" applyBorder="1" applyAlignment="1">
      <alignment horizontal="center" vertical="center" wrapText="1" readingOrder="2"/>
    </xf>
    <xf numFmtId="3" fontId="28" fillId="0" borderId="61" xfId="0" applyNumberFormat="1" applyFont="1" applyBorder="1" applyAlignment="1">
      <alignment horizontal="center" vertical="center" wrapText="1" readingOrder="2"/>
    </xf>
    <xf numFmtId="3" fontId="28" fillId="0" borderId="76" xfId="0" applyNumberFormat="1" applyFont="1" applyBorder="1" applyAlignment="1">
      <alignment horizontal="center" vertical="center" wrapText="1" readingOrder="2"/>
    </xf>
    <xf numFmtId="3" fontId="28" fillId="0" borderId="77" xfId="0" applyNumberFormat="1" applyFont="1" applyBorder="1" applyAlignment="1">
      <alignment horizontal="center" vertical="center" wrapText="1" readingOrder="2"/>
    </xf>
    <xf numFmtId="3" fontId="28" fillId="0" borderId="60" xfId="0" applyNumberFormat="1" applyFont="1" applyBorder="1" applyAlignment="1">
      <alignment horizontal="center" vertical="center" wrapText="1" readingOrder="2"/>
    </xf>
    <xf numFmtId="3" fontId="28" fillId="0" borderId="40" xfId="0" applyNumberFormat="1" applyFont="1" applyBorder="1" applyAlignment="1">
      <alignment horizontal="center" vertical="center" wrapText="1" readingOrder="2"/>
    </xf>
    <xf numFmtId="3" fontId="28" fillId="0" borderId="60" xfId="0" applyNumberFormat="1" applyFont="1" applyBorder="1" applyAlignment="1">
      <alignment horizontal="center" vertical="center" readingOrder="2"/>
    </xf>
    <xf numFmtId="3" fontId="28" fillId="0" borderId="40" xfId="0" applyNumberFormat="1" applyFont="1" applyBorder="1" applyAlignment="1">
      <alignment horizontal="center" vertical="center" readingOrder="2"/>
    </xf>
    <xf numFmtId="3" fontId="28" fillId="0" borderId="54" xfId="0" applyNumberFormat="1" applyFont="1" applyBorder="1" applyAlignment="1">
      <alignment horizontal="center" vertical="center" readingOrder="2"/>
    </xf>
    <xf numFmtId="4" fontId="28" fillId="0" borderId="60" xfId="0" applyNumberFormat="1" applyFont="1" applyBorder="1" applyAlignment="1">
      <alignment horizontal="center" vertical="center" wrapText="1" readingOrder="2"/>
    </xf>
    <xf numFmtId="4" fontId="28" fillId="0" borderId="40" xfId="0" applyNumberFormat="1" applyFont="1" applyBorder="1" applyAlignment="1">
      <alignment horizontal="center" vertical="center" wrapText="1" readingOrder="2"/>
    </xf>
    <xf numFmtId="4" fontId="28" fillId="0" borderId="54" xfId="0" applyNumberFormat="1" applyFont="1" applyBorder="1" applyAlignment="1">
      <alignment horizontal="center" vertical="center" wrapText="1" readingOrder="2"/>
    </xf>
    <xf numFmtId="4" fontId="21" fillId="0" borderId="60" xfId="0" applyNumberFormat="1" applyFont="1" applyBorder="1" applyAlignment="1">
      <alignment horizontal="center" vertical="center" readingOrder="2"/>
    </xf>
    <xf numFmtId="4" fontId="21" fillId="0" borderId="40" xfId="0" applyNumberFormat="1" applyFont="1" applyBorder="1" applyAlignment="1">
      <alignment horizontal="center" vertical="center" readingOrder="2"/>
    </xf>
    <xf numFmtId="4" fontId="21" fillId="0" borderId="54" xfId="0" applyNumberFormat="1" applyFont="1" applyBorder="1" applyAlignment="1">
      <alignment horizontal="center" vertical="center" readingOrder="2"/>
    </xf>
    <xf numFmtId="3" fontId="28" fillId="0" borderId="69" xfId="0" applyNumberFormat="1" applyFont="1" applyBorder="1" applyAlignment="1">
      <alignment horizontal="center" vertical="center" wrapText="1" readingOrder="2"/>
    </xf>
    <xf numFmtId="3" fontId="28" fillId="0" borderId="74" xfId="0" applyNumberFormat="1" applyFont="1" applyBorder="1" applyAlignment="1">
      <alignment horizontal="center" vertical="center" wrapText="1" readingOrder="2"/>
    </xf>
    <xf numFmtId="3" fontId="28" fillId="0" borderId="75" xfId="0" applyNumberFormat="1" applyFont="1" applyBorder="1" applyAlignment="1">
      <alignment horizontal="center" vertical="center" wrapText="1" readingOrder="2"/>
    </xf>
    <xf numFmtId="3" fontId="28" fillId="0" borderId="54" xfId="0" applyNumberFormat="1" applyFont="1" applyBorder="1" applyAlignment="1">
      <alignment horizontal="center" vertical="center" wrapText="1" readingOrder="2"/>
    </xf>
    <xf numFmtId="3" fontId="28" fillId="0" borderId="70" xfId="0" applyNumberFormat="1" applyFont="1" applyBorder="1" applyAlignment="1">
      <alignment horizontal="center" vertical="center" wrapText="1" readingOrder="2"/>
    </xf>
    <xf numFmtId="3" fontId="28" fillId="0" borderId="78" xfId="0" applyNumberFormat="1" applyFont="1" applyBorder="1" applyAlignment="1">
      <alignment horizontal="center" vertical="center" wrapText="1" readingOrder="2"/>
    </xf>
    <xf numFmtId="3" fontId="28" fillId="0" borderId="79" xfId="0" applyNumberFormat="1" applyFont="1" applyBorder="1" applyAlignment="1">
      <alignment horizontal="center" vertical="center" wrapText="1" readingOrder="2"/>
    </xf>
    <xf numFmtId="4" fontId="21" fillId="0" borderId="60" xfId="0" applyNumberFormat="1" applyFont="1" applyBorder="1" applyAlignment="1">
      <alignment horizontal="center" vertical="center" wrapText="1"/>
    </xf>
    <xf numFmtId="4" fontId="21" fillId="0" borderId="40" xfId="0" applyNumberFormat="1" applyFont="1" applyBorder="1" applyAlignment="1">
      <alignment horizontal="center" vertical="center" wrapText="1"/>
    </xf>
    <xf numFmtId="9" fontId="28" fillId="0" borderId="72" xfId="1" applyFont="1" applyBorder="1" applyAlignment="1">
      <alignment horizontal="center" vertical="center" wrapText="1"/>
    </xf>
    <xf numFmtId="9" fontId="28" fillId="0" borderId="81" xfId="1" applyFont="1" applyBorder="1" applyAlignment="1">
      <alignment horizontal="center" vertical="center" wrapText="1"/>
    </xf>
    <xf numFmtId="9" fontId="28" fillId="0" borderId="67" xfId="1" applyFont="1" applyBorder="1" applyAlignment="1">
      <alignment horizontal="center" vertical="center" wrapText="1"/>
    </xf>
    <xf numFmtId="0" fontId="0" fillId="0" borderId="83" xfId="0" applyBorder="1" applyAlignment="1">
      <alignment horizontal="center" vertical="center"/>
    </xf>
    <xf numFmtId="0" fontId="0" fillId="0" borderId="29" xfId="0" applyBorder="1" applyAlignment="1">
      <alignment horizontal="center"/>
    </xf>
    <xf numFmtId="0" fontId="0" fillId="0" borderId="20" xfId="0" applyBorder="1" applyAlignment="1">
      <alignment horizontal="center"/>
    </xf>
    <xf numFmtId="0" fontId="26" fillId="0" borderId="0" xfId="0" applyFont="1" applyAlignment="1">
      <alignment horizontal="right"/>
    </xf>
    <xf numFmtId="0" fontId="28" fillId="0" borderId="80" xfId="0" applyFont="1" applyBorder="1" applyAlignment="1">
      <alignment horizontal="center" vertical="center" wrapText="1"/>
    </xf>
    <xf numFmtId="0" fontId="28" fillId="0" borderId="8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73" xfId="0" applyFont="1" applyBorder="1" applyAlignment="1">
      <alignment horizontal="center" vertical="center" wrapText="1"/>
    </xf>
    <xf numFmtId="9" fontId="0" fillId="0" borderId="68" xfId="0" applyNumberFormat="1" applyBorder="1" applyAlignment="1">
      <alignment horizontal="center" vertical="center"/>
    </xf>
    <xf numFmtId="9" fontId="0" fillId="0" borderId="80" xfId="0" applyNumberFormat="1" applyBorder="1" applyAlignment="1">
      <alignment horizontal="center" vertical="center"/>
    </xf>
    <xf numFmtId="9" fontId="0" fillId="0" borderId="82" xfId="0" applyNumberFormat="1" applyBorder="1" applyAlignment="1">
      <alignment horizontal="center" vertical="center"/>
    </xf>
    <xf numFmtId="0" fontId="34" fillId="0" borderId="0" xfId="0" applyFont="1" applyAlignment="1">
      <alignment horizontal="right" vertical="top" wrapText="1" readingOrder="2"/>
    </xf>
    <xf numFmtId="0" fontId="28" fillId="0" borderId="88" xfId="0" applyFont="1" applyBorder="1" applyAlignment="1">
      <alignment horizontal="center" vertical="center" wrapText="1" readingOrder="2"/>
    </xf>
    <xf numFmtId="0" fontId="28" fillId="0" borderId="89" xfId="0" applyFont="1" applyBorder="1" applyAlignment="1">
      <alignment horizontal="center" vertical="center" wrapText="1" readingOrder="2"/>
    </xf>
    <xf numFmtId="0" fontId="28" fillId="0" borderId="84" xfId="0" applyFont="1" applyBorder="1" applyAlignment="1">
      <alignment horizontal="center" vertical="center" wrapText="1" readingOrder="2"/>
    </xf>
    <xf numFmtId="0" fontId="28" fillId="0" borderId="85" xfId="0" applyFont="1" applyBorder="1" applyAlignment="1">
      <alignment horizontal="center" vertical="center" wrapText="1" readingOrder="2"/>
    </xf>
    <xf numFmtId="9" fontId="0" fillId="0" borderId="71" xfId="0" applyNumberFormat="1" applyBorder="1" applyAlignment="1">
      <alignment horizontal="center" vertical="center"/>
    </xf>
    <xf numFmtId="0" fontId="0" fillId="0" borderId="86" xfId="0" applyBorder="1" applyAlignment="1">
      <alignment horizontal="center" vertical="center"/>
    </xf>
    <xf numFmtId="0" fontId="0" fillId="0" borderId="87" xfId="0" applyBorder="1" applyAlignment="1">
      <alignment horizontal="center" vertical="center"/>
    </xf>
    <xf numFmtId="0" fontId="22" fillId="0" borderId="0" xfId="0" applyFont="1" applyAlignment="1">
      <alignment horizontal="center" wrapText="1"/>
    </xf>
    <xf numFmtId="4" fontId="21" fillId="0" borderId="54" xfId="0" applyNumberFormat="1" applyFont="1" applyBorder="1" applyAlignment="1">
      <alignment horizontal="center" vertical="center" wrapText="1"/>
    </xf>
    <xf numFmtId="0" fontId="10" fillId="0" borderId="5" xfId="0" applyFont="1" applyBorder="1" applyAlignment="1">
      <alignment horizontal="right" vertical="top" wrapText="1" readingOrder="2"/>
    </xf>
    <xf numFmtId="0" fontId="10" fillId="0" borderId="6" xfId="0" applyFont="1" applyBorder="1" applyAlignment="1">
      <alignment horizontal="right" vertical="top" wrapText="1" readingOrder="2"/>
    </xf>
    <xf numFmtId="0" fontId="10" fillId="0" borderId="4" xfId="0" applyFont="1" applyBorder="1" applyAlignment="1">
      <alignment horizontal="right" vertical="top" wrapText="1" readingOrder="2"/>
    </xf>
    <xf numFmtId="0" fontId="10" fillId="0" borderId="13" xfId="0" applyFont="1" applyBorder="1" applyAlignment="1">
      <alignment horizontal="right" vertical="top" wrapText="1" readingOrder="2"/>
    </xf>
    <xf numFmtId="0" fontId="10" fillId="0" borderId="1" xfId="0" applyFont="1" applyBorder="1" applyAlignment="1">
      <alignment horizontal="right" vertical="top" wrapText="1" readingOrder="2"/>
    </xf>
    <xf numFmtId="0" fontId="10" fillId="0" borderId="14" xfId="0" applyFont="1" applyBorder="1" applyAlignment="1">
      <alignment horizontal="right" vertical="top" wrapText="1" readingOrder="2"/>
    </xf>
    <xf numFmtId="0" fontId="11" fillId="0" borderId="90" xfId="0" applyFont="1" applyBorder="1" applyAlignment="1">
      <alignment horizontal="center" vertical="center" wrapText="1" readingOrder="2"/>
    </xf>
    <xf numFmtId="0" fontId="11" fillId="0" borderId="3" xfId="0" applyFont="1" applyBorder="1" applyAlignment="1">
      <alignment horizontal="center" vertical="center" wrapText="1" readingOrder="2"/>
    </xf>
    <xf numFmtId="0" fontId="11" fillId="0" borderId="18" xfId="0" applyFont="1" applyBorder="1" applyAlignment="1">
      <alignment horizontal="center" vertical="center" wrapText="1" readingOrder="2"/>
    </xf>
    <xf numFmtId="0" fontId="11" fillId="0" borderId="9" xfId="0" applyFont="1" applyBorder="1" applyAlignment="1">
      <alignment horizontal="center" vertical="center" wrapText="1" readingOrder="2"/>
    </xf>
    <xf numFmtId="0" fontId="16" fillId="0" borderId="91" xfId="0" applyFont="1" applyBorder="1" applyAlignment="1">
      <alignment horizontal="center" vertical="center" wrapText="1" readingOrder="2"/>
    </xf>
    <xf numFmtId="0" fontId="16" fillId="0" borderId="92" xfId="0" applyFont="1" applyBorder="1" applyAlignment="1">
      <alignment horizontal="center" vertical="center" wrapText="1" readingOrder="2"/>
    </xf>
    <xf numFmtId="0" fontId="16" fillId="0" borderId="93" xfId="0" applyFont="1" applyBorder="1" applyAlignment="1">
      <alignment horizontal="center" vertical="center" wrapText="1" readingOrder="2"/>
    </xf>
    <xf numFmtId="0" fontId="11" fillId="0" borderId="5" xfId="0" applyFont="1" applyBorder="1" applyAlignment="1">
      <alignment horizontal="center" vertical="center" wrapText="1" readingOrder="2"/>
    </xf>
    <xf numFmtId="0" fontId="11" fillId="0" borderId="4" xfId="0" applyFont="1" applyBorder="1" applyAlignment="1">
      <alignment horizontal="center" vertical="center" wrapText="1" readingOrder="2"/>
    </xf>
    <xf numFmtId="0" fontId="11" fillId="0" borderId="13" xfId="0" applyFont="1" applyBorder="1" applyAlignment="1">
      <alignment horizontal="center" vertical="center" wrapText="1" readingOrder="2"/>
    </xf>
    <xf numFmtId="0" fontId="11" fillId="0" borderId="14" xfId="0" applyFont="1" applyBorder="1" applyAlignment="1">
      <alignment horizontal="center" vertical="center" wrapText="1" readingOrder="2"/>
    </xf>
    <xf numFmtId="2" fontId="20" fillId="0" borderId="90" xfId="0" applyNumberFormat="1" applyFont="1" applyBorder="1" applyAlignment="1">
      <alignment horizontal="center" vertical="center" wrapText="1"/>
    </xf>
    <xf numFmtId="2" fontId="20" fillId="0" borderId="27" xfId="0" applyNumberFormat="1" applyFont="1" applyBorder="1" applyAlignment="1">
      <alignment horizontal="center" vertical="center" wrapText="1"/>
    </xf>
    <xf numFmtId="2" fontId="20" fillId="0" borderId="63" xfId="0" applyNumberFormat="1" applyFont="1" applyBorder="1" applyAlignment="1">
      <alignment horizontal="center" vertical="center" wrapText="1"/>
    </xf>
    <xf numFmtId="2" fontId="20" fillId="0" borderId="3" xfId="0" applyNumberFormat="1" applyFont="1" applyBorder="1" applyAlignment="1">
      <alignment horizontal="center" vertical="center" wrapText="1"/>
    </xf>
    <xf numFmtId="2" fontId="24" fillId="0" borderId="18" xfId="0" applyNumberFormat="1" applyFont="1" applyBorder="1" applyAlignment="1">
      <alignment horizontal="center" vertical="center" wrapText="1"/>
    </xf>
    <xf numFmtId="2" fontId="24" fillId="0" borderId="22" xfId="0" applyNumberFormat="1" applyFont="1" applyBorder="1" applyAlignment="1">
      <alignment horizontal="center" vertical="center" wrapText="1"/>
    </xf>
    <xf numFmtId="2" fontId="24" fillId="0" borderId="94" xfId="0" applyNumberFormat="1" applyFont="1" applyBorder="1" applyAlignment="1">
      <alignment horizontal="center" vertical="center" wrapText="1"/>
    </xf>
    <xf numFmtId="2" fontId="24" fillId="0" borderId="9" xfId="0" applyNumberFormat="1" applyFont="1" applyBorder="1" applyAlignment="1">
      <alignment horizontal="center" vertical="center" wrapText="1"/>
    </xf>
    <xf numFmtId="2" fontId="20" fillId="0" borderId="18" xfId="0" applyNumberFormat="1" applyFont="1" applyBorder="1" applyAlignment="1">
      <alignment horizontal="center" vertical="center" wrapText="1"/>
    </xf>
    <xf numFmtId="2" fontId="20" fillId="0" borderId="9" xfId="0" applyNumberFormat="1" applyFont="1" applyBorder="1" applyAlignment="1">
      <alignment horizontal="center" vertical="center" wrapText="1"/>
    </xf>
    <xf numFmtId="2" fontId="20" fillId="0" borderId="22" xfId="0" applyNumberFormat="1" applyFont="1" applyBorder="1" applyAlignment="1">
      <alignment horizontal="center" vertical="center" wrapText="1"/>
    </xf>
    <xf numFmtId="0" fontId="8" fillId="0" borderId="42" xfId="0" applyFont="1" applyBorder="1" applyAlignment="1">
      <alignment horizontal="center" vertical="center" wrapText="1"/>
    </xf>
    <xf numFmtId="0" fontId="8" fillId="0" borderId="95" xfId="0" applyFont="1" applyBorder="1" applyAlignment="1">
      <alignment horizontal="center" vertical="center" wrapText="1"/>
    </xf>
    <xf numFmtId="0" fontId="8" fillId="0" borderId="96" xfId="0" applyFont="1" applyBorder="1" applyAlignment="1">
      <alignment horizontal="center" vertical="center" wrapText="1"/>
    </xf>
    <xf numFmtId="0" fontId="11" fillId="0" borderId="17" xfId="0" applyFont="1" applyBorder="1" applyAlignment="1">
      <alignment horizontal="left" vertical="center"/>
    </xf>
    <xf numFmtId="0" fontId="11" fillId="0" borderId="11" xfId="0" applyFont="1" applyBorder="1" applyAlignment="1">
      <alignment horizontal="left" vertical="center"/>
    </xf>
    <xf numFmtId="0" fontId="7" fillId="0" borderId="97" xfId="0" applyFont="1" applyBorder="1" applyAlignment="1">
      <alignment horizontal="center" vertical="center" wrapText="1"/>
    </xf>
    <xf numFmtId="0" fontId="7" fillId="0" borderId="98" xfId="0" applyFont="1" applyBorder="1" applyAlignment="1">
      <alignment horizontal="center" vertical="center" wrapText="1"/>
    </xf>
    <xf numFmtId="0" fontId="17" fillId="0" borderId="5" xfId="0" applyFont="1" applyBorder="1" applyAlignment="1">
      <alignment horizontal="center" vertical="center" readingOrder="2"/>
    </xf>
    <xf numFmtId="0" fontId="17" fillId="0" borderId="4" xfId="0" applyFont="1" applyBorder="1" applyAlignment="1">
      <alignment horizontal="center" vertical="center" readingOrder="2"/>
    </xf>
    <xf numFmtId="0" fontId="17" fillId="0" borderId="13" xfId="0" applyFont="1" applyBorder="1" applyAlignment="1">
      <alignment horizontal="center" vertical="center" readingOrder="2"/>
    </xf>
    <xf numFmtId="0" fontId="17" fillId="0" borderId="14" xfId="0" applyFont="1" applyBorder="1" applyAlignment="1">
      <alignment horizontal="center" vertical="center" readingOrder="2"/>
    </xf>
    <xf numFmtId="0" fontId="17" fillId="0" borderId="62" xfId="0" applyFont="1" applyBorder="1" applyAlignment="1">
      <alignment horizontal="center" vertical="center" wrapText="1" readingOrder="2"/>
    </xf>
    <xf numFmtId="0" fontId="17" fillId="0" borderId="28" xfId="0" applyFont="1" applyBorder="1" applyAlignment="1">
      <alignment horizontal="center" vertical="center" wrapText="1" readingOrder="2"/>
    </xf>
    <xf numFmtId="0" fontId="7" fillId="0" borderId="91" xfId="0" applyFont="1" applyBorder="1" applyAlignment="1">
      <alignment horizontal="center" vertical="center" wrapText="1"/>
    </xf>
    <xf numFmtId="0" fontId="11" fillId="0" borderId="4" xfId="0" applyFont="1" applyBorder="1" applyAlignment="1">
      <alignment horizontal="center" vertical="center"/>
    </xf>
    <xf numFmtId="0" fontId="11" fillId="0" borderId="10" xfId="0" applyFont="1" applyBorder="1" applyAlignment="1">
      <alignment horizontal="center" vertical="center"/>
    </xf>
    <xf numFmtId="0" fontId="11" fillId="0" borderId="14" xfId="0" applyFont="1" applyBorder="1" applyAlignment="1">
      <alignment horizontal="center" vertical="center"/>
    </xf>
    <xf numFmtId="0" fontId="11" fillId="0" borderId="5" xfId="0" applyFont="1" applyBorder="1" applyAlignment="1">
      <alignment horizontal="center" vertical="center"/>
    </xf>
    <xf numFmtId="0" fontId="11" fillId="0" borderId="7" xfId="0" applyFont="1" applyBorder="1" applyAlignment="1">
      <alignment horizontal="center" vertical="center"/>
    </xf>
    <xf numFmtId="0" fontId="11" fillId="0" borderId="13" xfId="0" applyFont="1" applyBorder="1" applyAlignment="1">
      <alignment horizontal="center" vertical="center"/>
    </xf>
    <xf numFmtId="0" fontId="11" fillId="0" borderId="18" xfId="0" applyFont="1" applyBorder="1" applyAlignment="1">
      <alignment horizontal="center" vertical="center"/>
    </xf>
    <xf numFmtId="0" fontId="11" fillId="0" borderId="39" xfId="0" applyFont="1" applyBorder="1" applyAlignment="1">
      <alignment horizontal="center" vertical="center"/>
    </xf>
    <xf numFmtId="0" fontId="11" fillId="0" borderId="9" xfId="0" applyFont="1" applyBorder="1" applyAlignment="1">
      <alignment horizontal="center" vertical="center"/>
    </xf>
    <xf numFmtId="0" fontId="11" fillId="0" borderId="91" xfId="0" applyFont="1" applyBorder="1" applyAlignment="1">
      <alignment horizontal="center" vertical="center" wrapText="1"/>
    </xf>
    <xf numFmtId="0" fontId="11" fillId="0" borderId="92" xfId="0" applyFont="1" applyBorder="1" applyAlignment="1">
      <alignment horizontal="center" vertical="center" wrapText="1"/>
    </xf>
    <xf numFmtId="0" fontId="11" fillId="0" borderId="93" xfId="0" applyFont="1" applyBorder="1" applyAlignment="1">
      <alignment horizontal="center" vertical="center" wrapText="1"/>
    </xf>
    <xf numFmtId="0" fontId="11" fillId="0" borderId="99" xfId="0" applyFont="1" applyBorder="1" applyAlignment="1">
      <alignment horizontal="center" vertical="center" wrapText="1"/>
    </xf>
    <xf numFmtId="0" fontId="11" fillId="0" borderId="40" xfId="0" applyFont="1" applyBorder="1" applyAlignment="1">
      <alignment horizontal="center" vertical="center" wrapText="1"/>
    </xf>
    <xf numFmtId="0" fontId="11" fillId="0" borderId="2" xfId="0" applyFont="1" applyBorder="1" applyAlignment="1">
      <alignment horizontal="center" vertical="center" wrapText="1"/>
    </xf>
    <xf numFmtId="0" fontId="7" fillId="0" borderId="93" xfId="0" applyFont="1" applyBorder="1" applyAlignment="1">
      <alignment horizontal="center" vertical="center" wrapText="1"/>
    </xf>
    <xf numFmtId="0" fontId="17" fillId="0" borderId="21" xfId="0" applyFont="1" applyBorder="1" applyAlignment="1">
      <alignment horizontal="center" vertical="center" wrapText="1" readingOrder="2"/>
    </xf>
    <xf numFmtId="0" fontId="33" fillId="0" borderId="18" xfId="0" applyFont="1" applyBorder="1" applyAlignment="1">
      <alignment horizontal="center" vertical="center" wrapText="1"/>
    </xf>
    <xf numFmtId="0" fontId="33" fillId="0" borderId="39" xfId="0" applyFont="1" applyBorder="1" applyAlignment="1">
      <alignment horizontal="center" vertical="center" wrapText="1"/>
    </xf>
    <xf numFmtId="0" fontId="33" fillId="0" borderId="9" xfId="0" applyFont="1" applyBorder="1" applyAlignment="1">
      <alignment horizontal="center" vertical="center" wrapText="1"/>
    </xf>
    <xf numFmtId="0" fontId="17" fillId="0" borderId="90" xfId="0" applyFont="1" applyBorder="1" applyAlignment="1">
      <alignment horizontal="center" vertical="center" wrapText="1"/>
    </xf>
    <xf numFmtId="0" fontId="17" fillId="0" borderId="31"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13" xfId="0" applyFont="1" applyBorder="1" applyAlignment="1">
      <alignment horizontal="center" vertical="center" wrapText="1"/>
    </xf>
    <xf numFmtId="2" fontId="20" fillId="0" borderId="5" xfId="0" applyNumberFormat="1" applyFont="1" applyBorder="1" applyAlignment="1">
      <alignment horizontal="center" vertical="center" wrapText="1"/>
    </xf>
    <xf numFmtId="2" fontId="20" fillId="0" borderId="101" xfId="0" applyNumberFormat="1" applyFont="1" applyBorder="1" applyAlignment="1">
      <alignment horizontal="center" vertical="center" wrapText="1"/>
    </xf>
    <xf numFmtId="2" fontId="20" fillId="0" borderId="102" xfId="0" applyNumberFormat="1" applyFont="1" applyBorder="1" applyAlignment="1">
      <alignment horizontal="center" vertical="center" wrapText="1"/>
    </xf>
    <xf numFmtId="44" fontId="8" fillId="0" borderId="103" xfId="2" applyFont="1" applyBorder="1" applyAlignment="1">
      <alignment horizontal="center" vertical="center" wrapText="1"/>
    </xf>
    <xf numFmtId="44" fontId="8" fillId="0" borderId="100" xfId="2" applyFont="1" applyBorder="1" applyAlignment="1">
      <alignment horizontal="center" vertical="center" wrapText="1"/>
    </xf>
    <xf numFmtId="44" fontId="8" fillId="0" borderId="104" xfId="2" applyFont="1" applyBorder="1" applyAlignment="1">
      <alignment horizontal="center" vertical="center" wrapText="1"/>
    </xf>
    <xf numFmtId="9" fontId="0" fillId="0" borderId="86" xfId="0" applyNumberFormat="1" applyBorder="1" applyAlignment="1">
      <alignment horizontal="center" vertical="center"/>
    </xf>
    <xf numFmtId="9" fontId="0" fillId="0" borderId="87" xfId="0" applyNumberFormat="1" applyBorder="1" applyAlignment="1">
      <alignment horizontal="center" vertical="center"/>
    </xf>
    <xf numFmtId="0" fontId="28" fillId="0" borderId="105" xfId="0" applyFont="1" applyBorder="1" applyAlignment="1">
      <alignment horizontal="center" vertical="center" wrapText="1" readingOrder="2"/>
    </xf>
    <xf numFmtId="0" fontId="28" fillId="0" borderId="106" xfId="0" applyFont="1" applyBorder="1" applyAlignment="1">
      <alignment horizontal="center" vertical="center" wrapText="1" readingOrder="2"/>
    </xf>
    <xf numFmtId="9" fontId="28" fillId="0" borderId="107" xfId="1" applyFont="1" applyFill="1" applyBorder="1" applyAlignment="1">
      <alignment horizontal="center" vertical="center" wrapText="1"/>
    </xf>
    <xf numFmtId="3" fontId="28" fillId="0" borderId="41" xfId="0" applyNumberFormat="1" applyFont="1" applyBorder="1" applyAlignment="1">
      <alignment horizontal="center" vertical="center" wrapText="1" readingOrder="2"/>
    </xf>
    <xf numFmtId="4" fontId="28" fillId="0" borderId="41" xfId="0" applyNumberFormat="1" applyFont="1" applyBorder="1" applyAlignment="1">
      <alignment horizontal="center" vertical="center" wrapText="1" readingOrder="2"/>
    </xf>
    <xf numFmtId="0" fontId="28" fillId="0" borderId="64" xfId="0" applyFont="1" applyBorder="1" applyAlignment="1">
      <alignment horizontal="center" vertical="center" wrapText="1" readingOrder="2"/>
    </xf>
    <xf numFmtId="0" fontId="28" fillId="0" borderId="64" xfId="0" applyFont="1" applyBorder="1" applyAlignment="1">
      <alignment horizontal="center" vertical="center" wrapText="1" readingOrder="2"/>
    </xf>
    <xf numFmtId="0" fontId="28" fillId="0" borderId="64" xfId="0" applyFont="1" applyBorder="1" applyAlignment="1">
      <alignment horizontal="center" vertical="center" wrapText="1"/>
    </xf>
    <xf numFmtId="9" fontId="28" fillId="0" borderId="64" xfId="1" applyFont="1" applyBorder="1" applyAlignment="1">
      <alignment horizontal="center" vertical="center" wrapText="1"/>
    </xf>
    <xf numFmtId="3" fontId="28" fillId="0" borderId="64" xfId="0" applyNumberFormat="1" applyFont="1" applyBorder="1" applyAlignment="1">
      <alignment horizontal="center" vertical="center" wrapText="1" readingOrder="2"/>
    </xf>
    <xf numFmtId="4" fontId="28" fillId="0" borderId="64" xfId="0" applyNumberFormat="1" applyFont="1" applyBorder="1" applyAlignment="1">
      <alignment horizontal="center" vertical="center" wrapText="1" readingOrder="2"/>
    </xf>
    <xf numFmtId="4" fontId="21" fillId="0" borderId="108" xfId="0" applyNumberFormat="1" applyFont="1" applyBorder="1" applyAlignment="1">
      <alignment horizontal="center" vertical="center" wrapText="1"/>
    </xf>
    <xf numFmtId="4" fontId="21" fillId="0" borderId="41" xfId="0" applyNumberFormat="1" applyFont="1" applyBorder="1" applyAlignment="1">
      <alignment horizontal="center" vertical="center" wrapText="1"/>
    </xf>
    <xf numFmtId="3" fontId="28" fillId="0" borderId="108" xfId="0" applyNumberFormat="1" applyFont="1" applyBorder="1" applyAlignment="1">
      <alignment horizontal="center" vertical="center" wrapText="1" readingOrder="2"/>
    </xf>
    <xf numFmtId="3" fontId="28" fillId="0" borderId="41" xfId="0" applyNumberFormat="1" applyFont="1" applyBorder="1" applyAlignment="1">
      <alignment horizontal="center" vertical="center" wrapText="1" readingOrder="2"/>
    </xf>
  </cellXfs>
  <cellStyles count="3">
    <cellStyle name="Currency" xfId="2" builtinId="4"/>
    <cellStyle name="Normal" xfId="0" builtinId="0"/>
    <cellStyle name="Percent" xfId="1" builtinId="5"/>
  </cellStyles>
  <dxfs count="4">
    <dxf>
      <font>
        <b/>
        <i val="0"/>
        <condense val="0"/>
        <extend val="0"/>
      </font>
      <fill>
        <patternFill>
          <bgColor indexed="14"/>
        </patternFill>
      </fill>
    </dxf>
    <dxf>
      <font>
        <b/>
        <i val="0"/>
        <condense val="0"/>
        <extend val="0"/>
      </font>
      <fill>
        <patternFill>
          <bgColor indexed="14"/>
        </patternFill>
      </fill>
    </dxf>
    <dxf>
      <font>
        <b/>
        <i/>
        <condense val="0"/>
        <extend val="0"/>
        <u val="double"/>
      </font>
      <fill>
        <patternFill>
          <bgColor indexed="10"/>
        </patternFill>
      </fill>
    </dxf>
    <dxf>
      <fill>
        <patternFill>
          <bgColor indexed="47"/>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64"/>
  <sheetViews>
    <sheetView rightToLeft="1" tabSelected="1" zoomScale="70" zoomScaleNormal="70" zoomScaleSheetLayoutView="100" workbookViewId="0">
      <selection activeCell="C54" sqref="C54"/>
    </sheetView>
  </sheetViews>
  <sheetFormatPr defaultRowHeight="14.25" x14ac:dyDescent="0.2"/>
  <cols>
    <col min="1" max="1" width="11.28515625" customWidth="1"/>
    <col min="2" max="2" width="19.7109375" customWidth="1"/>
    <col min="3" max="3" width="16" bestFit="1" customWidth="1"/>
    <col min="4" max="4" width="20.5703125" customWidth="1"/>
    <col min="5" max="5" width="8.42578125" customWidth="1"/>
    <col min="6" max="6" width="7.42578125" customWidth="1"/>
    <col min="7" max="7" width="8.42578125" style="103" customWidth="1"/>
    <col min="8" max="8" width="11.7109375" customWidth="1"/>
    <col min="9" max="9" width="9.7109375" customWidth="1"/>
    <col min="10" max="10" width="7.42578125" style="128" bestFit="1" customWidth="1"/>
    <col min="11" max="11" width="8.5703125" style="128" customWidth="1"/>
    <col min="12" max="12" width="9.28515625" style="75" customWidth="1"/>
  </cols>
  <sheetData>
    <row r="1" spans="1:13" ht="16.5" x14ac:dyDescent="0.25">
      <c r="A1" s="208" t="s">
        <v>48</v>
      </c>
      <c r="B1" s="208"/>
      <c r="C1" s="208"/>
      <c r="D1" s="123"/>
      <c r="E1" s="123"/>
      <c r="F1" s="123"/>
      <c r="G1" s="133"/>
      <c r="H1" s="123"/>
      <c r="I1" s="123"/>
      <c r="J1" s="126"/>
      <c r="K1" s="127"/>
      <c r="L1" s="149" t="s">
        <v>72</v>
      </c>
      <c r="M1" s="150">
        <v>7</v>
      </c>
    </row>
    <row r="2" spans="1:13" ht="15" thickBot="1" x14ac:dyDescent="0.25">
      <c r="L2" s="149" t="s">
        <v>73</v>
      </c>
      <c r="M2" s="150">
        <v>10</v>
      </c>
    </row>
    <row r="3" spans="1:13" s="106" customFormat="1" ht="31.5" customHeight="1" thickBot="1" x14ac:dyDescent="0.25">
      <c r="A3" s="107" t="s">
        <v>49</v>
      </c>
      <c r="B3" s="107" t="s">
        <v>50</v>
      </c>
      <c r="C3" s="108" t="s">
        <v>61</v>
      </c>
      <c r="D3" s="211" t="s">
        <v>51</v>
      </c>
      <c r="E3" s="212"/>
      <c r="F3" s="109" t="s">
        <v>3</v>
      </c>
      <c r="G3" s="134" t="s">
        <v>52</v>
      </c>
      <c r="H3" s="110" t="s">
        <v>53</v>
      </c>
      <c r="I3" s="110" t="s">
        <v>46</v>
      </c>
      <c r="J3" s="110" t="s">
        <v>54</v>
      </c>
      <c r="K3" s="155" t="s">
        <v>55</v>
      </c>
      <c r="L3" s="154" t="s">
        <v>74</v>
      </c>
      <c r="M3" s="150">
        <f>M2-M1</f>
        <v>3</v>
      </c>
    </row>
    <row r="4" spans="1:13" s="113" customFormat="1" ht="14.25" hidden="1" customHeight="1" thickBot="1" x14ac:dyDescent="0.25">
      <c r="A4" s="173" t="s">
        <v>56</v>
      </c>
      <c r="B4" s="173" t="s">
        <v>94</v>
      </c>
      <c r="C4" s="141"/>
      <c r="D4" s="111"/>
      <c r="E4" s="112"/>
      <c r="F4" s="142"/>
      <c r="G4" s="143"/>
      <c r="H4" s="144"/>
      <c r="I4" s="144"/>
      <c r="J4" s="144"/>
      <c r="K4" s="145"/>
      <c r="L4" s="75"/>
    </row>
    <row r="5" spans="1:13" s="113" customFormat="1" ht="14.25" customHeight="1" x14ac:dyDescent="0.2">
      <c r="A5" s="174"/>
      <c r="B5" s="174"/>
      <c r="C5" s="173" t="s">
        <v>84</v>
      </c>
      <c r="D5" s="111" t="s">
        <v>85</v>
      </c>
      <c r="E5" s="112" t="s">
        <v>65</v>
      </c>
      <c r="F5" s="202">
        <v>0.25</v>
      </c>
      <c r="G5" s="182"/>
      <c r="H5" s="187">
        <f>IF(G5&lt;J5,0,IF(G5=J5,$M$1,IF(G5&gt;K5,$M$2,$M$3/(K5-J5)*(G5-J5)+$M$1)))</f>
        <v>0</v>
      </c>
      <c r="I5" s="200">
        <f>H5*F5+H9*F9+H14*F14+H19*F19</f>
        <v>0</v>
      </c>
      <c r="J5" s="182">
        <v>2</v>
      </c>
      <c r="K5" s="179">
        <v>4</v>
      </c>
      <c r="L5" s="213">
        <f>SUM(F5:F26)</f>
        <v>1</v>
      </c>
    </row>
    <row r="6" spans="1:13" s="113" customFormat="1" ht="14.25" customHeight="1" x14ac:dyDescent="0.2">
      <c r="A6" s="174"/>
      <c r="B6" s="174"/>
      <c r="C6" s="174"/>
      <c r="D6" s="114" t="s">
        <v>86</v>
      </c>
      <c r="E6" s="115">
        <f>$M$1</f>
        <v>7</v>
      </c>
      <c r="F6" s="203"/>
      <c r="G6" s="183"/>
      <c r="H6" s="188"/>
      <c r="I6" s="201"/>
      <c r="J6" s="183"/>
      <c r="K6" s="180"/>
      <c r="L6" s="214"/>
    </row>
    <row r="7" spans="1:13" s="113" customFormat="1" x14ac:dyDescent="0.2">
      <c r="A7" s="174"/>
      <c r="B7" s="174"/>
      <c r="C7" s="174"/>
      <c r="D7" s="114" t="s">
        <v>87</v>
      </c>
      <c r="E7" s="116">
        <v>8.5</v>
      </c>
      <c r="F7" s="203"/>
      <c r="G7" s="183"/>
      <c r="H7" s="188"/>
      <c r="I7" s="201"/>
      <c r="J7" s="183"/>
      <c r="K7" s="180"/>
      <c r="L7" s="214"/>
    </row>
    <row r="8" spans="1:13" s="113" customFormat="1" ht="15" customHeight="1" thickBot="1" x14ac:dyDescent="0.25">
      <c r="A8" s="174"/>
      <c r="B8" s="174"/>
      <c r="C8" s="175"/>
      <c r="D8" s="117" t="s">
        <v>88</v>
      </c>
      <c r="E8" s="118">
        <v>10</v>
      </c>
      <c r="F8" s="204"/>
      <c r="G8" s="196"/>
      <c r="H8" s="189"/>
      <c r="I8" s="201"/>
      <c r="J8" s="196"/>
      <c r="K8" s="181"/>
      <c r="L8" s="214"/>
    </row>
    <row r="9" spans="1:13" s="113" customFormat="1" ht="14.25" customHeight="1" x14ac:dyDescent="0.2">
      <c r="A9" s="174"/>
      <c r="B9" s="174"/>
      <c r="C9" s="173" t="s">
        <v>118</v>
      </c>
      <c r="D9" s="111" t="s">
        <v>112</v>
      </c>
      <c r="E9" s="112" t="s">
        <v>65</v>
      </c>
      <c r="F9" s="202">
        <v>0.15</v>
      </c>
      <c r="G9" s="182"/>
      <c r="H9" s="187">
        <f>IF(G9&lt;J9,0,IF(G9=J9,$M$1,IF(G9&gt;K9,$M$2,$M$3/(K9-J9)*(G9-J9)+$M$1)))</f>
        <v>0</v>
      </c>
      <c r="I9" s="201"/>
      <c r="J9" s="182">
        <v>50</v>
      </c>
      <c r="K9" s="179">
        <v>100</v>
      </c>
      <c r="L9" s="214"/>
    </row>
    <row r="10" spans="1:13" s="113" customFormat="1" ht="14.25" customHeight="1" x14ac:dyDescent="0.2">
      <c r="A10" s="174"/>
      <c r="B10" s="174"/>
      <c r="C10" s="174"/>
      <c r="D10" s="114" t="s">
        <v>113</v>
      </c>
      <c r="E10" s="115">
        <f>$M$1</f>
        <v>7</v>
      </c>
      <c r="F10" s="203"/>
      <c r="G10" s="183"/>
      <c r="H10" s="188"/>
      <c r="I10" s="201"/>
      <c r="J10" s="183"/>
      <c r="K10" s="180"/>
      <c r="L10" s="214"/>
    </row>
    <row r="11" spans="1:13" s="113" customFormat="1" x14ac:dyDescent="0.2">
      <c r="A11" s="174"/>
      <c r="B11" s="174"/>
      <c r="C11" s="174"/>
      <c r="D11" s="119" t="s">
        <v>114</v>
      </c>
      <c r="E11" s="116">
        <v>8</v>
      </c>
      <c r="F11" s="203"/>
      <c r="G11" s="183"/>
      <c r="H11" s="188"/>
      <c r="I11" s="201"/>
      <c r="J11" s="183"/>
      <c r="K11" s="180"/>
      <c r="L11" s="214"/>
    </row>
    <row r="12" spans="1:13" s="113" customFormat="1" x14ac:dyDescent="0.2">
      <c r="A12" s="174"/>
      <c r="B12" s="174"/>
      <c r="C12" s="174"/>
      <c r="D12" s="119" t="s">
        <v>115</v>
      </c>
      <c r="E12" s="161">
        <v>9</v>
      </c>
      <c r="F12" s="203"/>
      <c r="G12" s="183"/>
      <c r="H12" s="188"/>
      <c r="I12" s="201"/>
      <c r="J12" s="183"/>
      <c r="K12" s="180"/>
      <c r="L12" s="214"/>
    </row>
    <row r="13" spans="1:13" s="113" customFormat="1" ht="15" customHeight="1" thickBot="1" x14ac:dyDescent="0.25">
      <c r="A13" s="174"/>
      <c r="B13" s="174"/>
      <c r="C13" s="175"/>
      <c r="D13" s="117" t="s">
        <v>116</v>
      </c>
      <c r="E13" s="118">
        <v>10</v>
      </c>
      <c r="F13" s="204"/>
      <c r="G13" s="196"/>
      <c r="H13" s="189"/>
      <c r="I13" s="201"/>
      <c r="J13" s="196"/>
      <c r="K13" s="181"/>
      <c r="L13" s="214"/>
    </row>
    <row r="14" spans="1:13" s="113" customFormat="1" ht="33" customHeight="1" x14ac:dyDescent="0.2">
      <c r="A14" s="174"/>
      <c r="B14" s="174"/>
      <c r="C14" s="173" t="s">
        <v>89</v>
      </c>
      <c r="D14" s="111" t="s">
        <v>107</v>
      </c>
      <c r="E14" s="112" t="s">
        <v>65</v>
      </c>
      <c r="F14" s="202">
        <v>0.2</v>
      </c>
      <c r="G14" s="182"/>
      <c r="H14" s="187">
        <f>IF(G14&lt;J14,0,IF(G14=J14,$M$1,IF(G14&gt;K14,$M$2,$M$3/(K14-J14)*(G14-J14)+$M$1)))</f>
        <v>0</v>
      </c>
      <c r="I14" s="201"/>
      <c r="J14" s="182">
        <v>2000</v>
      </c>
      <c r="K14" s="179">
        <v>4000</v>
      </c>
      <c r="L14" s="214"/>
    </row>
    <row r="15" spans="1:13" s="113" customFormat="1" ht="33" customHeight="1" x14ac:dyDescent="0.2">
      <c r="A15" s="174"/>
      <c r="B15" s="174"/>
      <c r="C15" s="174"/>
      <c r="D15" s="114" t="s">
        <v>108</v>
      </c>
      <c r="E15" s="115">
        <f>$M$1</f>
        <v>7</v>
      </c>
      <c r="F15" s="203"/>
      <c r="G15" s="183"/>
      <c r="H15" s="188"/>
      <c r="I15" s="201"/>
      <c r="J15" s="183"/>
      <c r="K15" s="180"/>
      <c r="L15" s="214"/>
    </row>
    <row r="16" spans="1:13" s="113" customFormat="1" ht="28.5" x14ac:dyDescent="0.2">
      <c r="A16" s="174"/>
      <c r="B16" s="174"/>
      <c r="C16" s="174"/>
      <c r="D16" s="119" t="s">
        <v>109</v>
      </c>
      <c r="E16" s="116">
        <v>8</v>
      </c>
      <c r="F16" s="203"/>
      <c r="G16" s="183"/>
      <c r="H16" s="188"/>
      <c r="I16" s="201"/>
      <c r="J16" s="183"/>
      <c r="K16" s="180"/>
      <c r="L16" s="214"/>
    </row>
    <row r="17" spans="1:12" s="113" customFormat="1" ht="28.5" x14ac:dyDescent="0.2">
      <c r="A17" s="174"/>
      <c r="B17" s="174"/>
      <c r="C17" s="174"/>
      <c r="D17" s="119" t="s">
        <v>110</v>
      </c>
      <c r="E17" s="161">
        <v>9</v>
      </c>
      <c r="F17" s="203"/>
      <c r="G17" s="183"/>
      <c r="H17" s="188"/>
      <c r="I17" s="201"/>
      <c r="J17" s="183"/>
      <c r="K17" s="180"/>
      <c r="L17" s="214"/>
    </row>
    <row r="18" spans="1:12" s="113" customFormat="1" ht="33" customHeight="1" thickBot="1" x14ac:dyDescent="0.25">
      <c r="A18" s="174"/>
      <c r="B18" s="174"/>
      <c r="C18" s="175"/>
      <c r="D18" s="117" t="s">
        <v>111</v>
      </c>
      <c r="E18" s="118">
        <v>10</v>
      </c>
      <c r="F18" s="204"/>
      <c r="G18" s="196"/>
      <c r="H18" s="189"/>
      <c r="I18" s="201"/>
      <c r="J18" s="196"/>
      <c r="K18" s="181"/>
      <c r="L18" s="214"/>
    </row>
    <row r="19" spans="1:12" s="113" customFormat="1" x14ac:dyDescent="0.2">
      <c r="A19" s="174"/>
      <c r="B19" s="174"/>
      <c r="C19" s="173" t="s">
        <v>117</v>
      </c>
      <c r="D19" s="111" t="s">
        <v>102</v>
      </c>
      <c r="E19" s="112" t="s">
        <v>65</v>
      </c>
      <c r="F19" s="202">
        <v>0.2</v>
      </c>
      <c r="G19" s="182"/>
      <c r="H19" s="187">
        <f>IF(G19&lt;J19,0,IF(G19=J19,$M$1,IF(G19&gt;K19,$M$2,$M$3/(K19-J19)*(G19-J19)+$M$1)))</f>
        <v>0</v>
      </c>
      <c r="I19" s="201"/>
      <c r="J19" s="182">
        <v>2000</v>
      </c>
      <c r="K19" s="179">
        <v>4000</v>
      </c>
      <c r="L19" s="214"/>
    </row>
    <row r="20" spans="1:12" s="113" customFormat="1" x14ac:dyDescent="0.2">
      <c r="A20" s="174"/>
      <c r="B20" s="174"/>
      <c r="C20" s="174"/>
      <c r="D20" s="114" t="s">
        <v>103</v>
      </c>
      <c r="E20" s="115">
        <f>$M$1</f>
        <v>7</v>
      </c>
      <c r="F20" s="203"/>
      <c r="G20" s="183"/>
      <c r="H20" s="188"/>
      <c r="I20" s="201"/>
      <c r="J20" s="183"/>
      <c r="K20" s="180"/>
      <c r="L20" s="214"/>
    </row>
    <row r="21" spans="1:12" s="113" customFormat="1" x14ac:dyDescent="0.2">
      <c r="A21" s="174"/>
      <c r="B21" s="174"/>
      <c r="C21" s="174"/>
      <c r="D21" s="119" t="s">
        <v>104</v>
      </c>
      <c r="E21" s="115">
        <v>8</v>
      </c>
      <c r="F21" s="203"/>
      <c r="G21" s="183"/>
      <c r="H21" s="188"/>
      <c r="I21" s="201"/>
      <c r="J21" s="183"/>
      <c r="K21" s="180"/>
      <c r="L21" s="214"/>
    </row>
    <row r="22" spans="1:12" s="113" customFormat="1" x14ac:dyDescent="0.2">
      <c r="A22" s="174"/>
      <c r="B22" s="174"/>
      <c r="C22" s="174"/>
      <c r="D22" s="119" t="s">
        <v>105</v>
      </c>
      <c r="E22" s="116">
        <v>9</v>
      </c>
      <c r="F22" s="203"/>
      <c r="G22" s="183"/>
      <c r="H22" s="188"/>
      <c r="I22" s="201"/>
      <c r="J22" s="183"/>
      <c r="K22" s="180"/>
      <c r="L22" s="214"/>
    </row>
    <row r="23" spans="1:12" s="113" customFormat="1" x14ac:dyDescent="0.2">
      <c r="A23" s="174"/>
      <c r="B23" s="174"/>
      <c r="C23" s="174"/>
      <c r="D23" s="120" t="s">
        <v>106</v>
      </c>
      <c r="E23" s="140">
        <v>10</v>
      </c>
      <c r="F23" s="203"/>
      <c r="G23" s="183"/>
      <c r="H23" s="188"/>
      <c r="I23" s="201"/>
      <c r="J23" s="183"/>
      <c r="K23" s="180"/>
      <c r="L23" s="214"/>
    </row>
    <row r="24" spans="1:12" s="113" customFormat="1" ht="15.4" customHeight="1" x14ac:dyDescent="0.2">
      <c r="A24" s="307" t="s">
        <v>119</v>
      </c>
      <c r="B24" s="307"/>
      <c r="C24" s="307" t="s">
        <v>123</v>
      </c>
      <c r="D24" s="308" t="s">
        <v>120</v>
      </c>
      <c r="E24" s="309">
        <v>10</v>
      </c>
      <c r="F24" s="310">
        <v>0.2</v>
      </c>
      <c r="G24" s="311"/>
      <c r="H24" s="312"/>
      <c r="I24" s="313"/>
      <c r="J24" s="315"/>
      <c r="K24" s="315"/>
      <c r="L24" s="300"/>
    </row>
    <row r="25" spans="1:12" s="113" customFormat="1" ht="15.75" customHeight="1" x14ac:dyDescent="0.2">
      <c r="A25" s="307"/>
      <c r="B25" s="307"/>
      <c r="C25" s="307"/>
      <c r="D25" s="308" t="s">
        <v>121</v>
      </c>
      <c r="E25" s="309">
        <v>7</v>
      </c>
      <c r="F25" s="310"/>
      <c r="G25" s="311"/>
      <c r="H25" s="312"/>
      <c r="I25" s="201"/>
      <c r="J25" s="183"/>
      <c r="K25" s="183"/>
      <c r="L25" s="300"/>
    </row>
    <row r="26" spans="1:12" s="113" customFormat="1" ht="16.5" customHeight="1" thickBot="1" x14ac:dyDescent="0.25">
      <c r="A26" s="307"/>
      <c r="B26" s="307"/>
      <c r="C26" s="307"/>
      <c r="D26" s="308" t="s">
        <v>122</v>
      </c>
      <c r="E26" s="309">
        <v>5</v>
      </c>
      <c r="F26" s="310"/>
      <c r="G26" s="311"/>
      <c r="H26" s="312"/>
      <c r="I26" s="314"/>
      <c r="J26" s="316"/>
      <c r="K26" s="316"/>
      <c r="L26" s="301"/>
    </row>
    <row r="27" spans="1:12" ht="24.75" customHeight="1" x14ac:dyDescent="0.2">
      <c r="A27" s="174" t="s">
        <v>39</v>
      </c>
      <c r="B27" s="209" t="s">
        <v>95</v>
      </c>
      <c r="C27" s="209" t="s">
        <v>57</v>
      </c>
      <c r="D27" s="302" t="s">
        <v>75</v>
      </c>
      <c r="E27" s="303"/>
      <c r="F27" s="304">
        <v>0.33300000000000002</v>
      </c>
      <c r="G27" s="305"/>
      <c r="H27" s="306">
        <f>G27*F27</f>
        <v>0</v>
      </c>
      <c r="I27" s="201"/>
      <c r="J27" s="198"/>
      <c r="K27" s="194"/>
      <c r="L27" s="221">
        <f>SUM(F27:F29)</f>
        <v>1</v>
      </c>
    </row>
    <row r="28" spans="1:12" ht="24.75" customHeight="1" x14ac:dyDescent="0.2">
      <c r="A28" s="174"/>
      <c r="B28" s="209"/>
      <c r="C28" s="209"/>
      <c r="D28" s="217" t="s">
        <v>76</v>
      </c>
      <c r="E28" s="218"/>
      <c r="F28" s="151">
        <v>0.33300000000000002</v>
      </c>
      <c r="G28" s="152"/>
      <c r="H28" s="153">
        <f>G28*F28</f>
        <v>0</v>
      </c>
      <c r="I28" s="201"/>
      <c r="J28" s="198"/>
      <c r="K28" s="194"/>
      <c r="L28" s="222"/>
    </row>
    <row r="29" spans="1:12" ht="24.75" customHeight="1" thickBot="1" x14ac:dyDescent="0.25">
      <c r="A29" s="175"/>
      <c r="B29" s="210"/>
      <c r="C29" s="210"/>
      <c r="D29" s="219" t="s">
        <v>77</v>
      </c>
      <c r="E29" s="220"/>
      <c r="F29" s="156">
        <v>0.33400000000000002</v>
      </c>
      <c r="G29" s="125"/>
      <c r="H29" s="124">
        <f>G29*F29</f>
        <v>0</v>
      </c>
      <c r="I29" s="225"/>
      <c r="J29" s="199"/>
      <c r="K29" s="195"/>
      <c r="L29" s="223"/>
    </row>
    <row r="30" spans="1:12" s="121" customFormat="1" x14ac:dyDescent="0.2">
      <c r="A30" s="173" t="s">
        <v>40</v>
      </c>
      <c r="B30" s="173" t="s">
        <v>62</v>
      </c>
      <c r="C30" s="173" t="s">
        <v>126</v>
      </c>
      <c r="D30" s="111" t="s">
        <v>93</v>
      </c>
      <c r="E30" s="112">
        <v>0</v>
      </c>
      <c r="F30" s="176">
        <v>0.4</v>
      </c>
      <c r="G30" s="184"/>
      <c r="H30" s="187">
        <f>IF(G30&lt;J30,0,IF(G30=J30,$M$1,IF(G30&gt;K30,$M$2,$M$3/(K30-J30)*(G30-J30)+$M$1)))</f>
        <v>0</v>
      </c>
      <c r="I30" s="190">
        <f>H30*F30+H34*F34</f>
        <v>0</v>
      </c>
      <c r="J30" s="182">
        <v>3</v>
      </c>
      <c r="K30" s="179">
        <v>8</v>
      </c>
      <c r="L30" s="213">
        <f>SUM(F30:F42)</f>
        <v>1</v>
      </c>
    </row>
    <row r="31" spans="1:12" s="121" customFormat="1" x14ac:dyDescent="0.2">
      <c r="A31" s="174"/>
      <c r="B31" s="174"/>
      <c r="C31" s="174"/>
      <c r="D31" s="114" t="s">
        <v>87</v>
      </c>
      <c r="E31" s="115">
        <f>$M$1</f>
        <v>7</v>
      </c>
      <c r="F31" s="177"/>
      <c r="G31" s="185"/>
      <c r="H31" s="188"/>
      <c r="I31" s="191"/>
      <c r="J31" s="183"/>
      <c r="K31" s="180"/>
      <c r="L31" s="214"/>
    </row>
    <row r="32" spans="1:12" ht="28.5" x14ac:dyDescent="0.2">
      <c r="A32" s="174"/>
      <c r="B32" s="174"/>
      <c r="C32" s="174"/>
      <c r="D32" s="114" t="s">
        <v>99</v>
      </c>
      <c r="E32" s="116" t="s">
        <v>100</v>
      </c>
      <c r="F32" s="177"/>
      <c r="G32" s="185"/>
      <c r="H32" s="188"/>
      <c r="I32" s="191"/>
      <c r="J32" s="183"/>
      <c r="K32" s="180"/>
      <c r="L32" s="214"/>
    </row>
    <row r="33" spans="1:12" s="121" customFormat="1" ht="15" thickBot="1" x14ac:dyDescent="0.25">
      <c r="A33" s="174"/>
      <c r="B33" s="174"/>
      <c r="C33" s="175"/>
      <c r="D33" s="117" t="s">
        <v>101</v>
      </c>
      <c r="E33" s="118">
        <v>10</v>
      </c>
      <c r="F33" s="178"/>
      <c r="G33" s="186"/>
      <c r="H33" s="189"/>
      <c r="I33" s="191"/>
      <c r="J33" s="196"/>
      <c r="K33" s="181"/>
      <c r="L33" s="214"/>
    </row>
    <row r="34" spans="1:12" s="121" customFormat="1" ht="14.25" customHeight="1" x14ac:dyDescent="0.2">
      <c r="A34" s="174"/>
      <c r="B34" s="174"/>
      <c r="C34" s="173" t="s">
        <v>129</v>
      </c>
      <c r="D34" s="111" t="s">
        <v>130</v>
      </c>
      <c r="E34" s="112">
        <v>0</v>
      </c>
      <c r="F34" s="202">
        <v>0.3</v>
      </c>
      <c r="G34" s="184"/>
      <c r="H34" s="187">
        <f>IF(G34&lt;J34,0,IF(G34=J34,$M$1,IF(G34&gt;K34,$M$2,$M$3/(K34-J34)*(G34-J34)+$M$1)))</f>
        <v>0</v>
      </c>
      <c r="I34" s="191"/>
      <c r="J34" s="182">
        <v>20</v>
      </c>
      <c r="K34" s="179">
        <v>40</v>
      </c>
      <c r="L34" s="214"/>
    </row>
    <row r="35" spans="1:12" s="121" customFormat="1" x14ac:dyDescent="0.2">
      <c r="A35" s="174"/>
      <c r="B35" s="174"/>
      <c r="C35" s="174"/>
      <c r="D35" s="114" t="s">
        <v>131</v>
      </c>
      <c r="E35" s="115">
        <f>$M$1</f>
        <v>7</v>
      </c>
      <c r="F35" s="203"/>
      <c r="G35" s="185"/>
      <c r="H35" s="188"/>
      <c r="I35" s="191"/>
      <c r="J35" s="183"/>
      <c r="K35" s="180"/>
      <c r="L35" s="214"/>
    </row>
    <row r="36" spans="1:12" x14ac:dyDescent="0.2">
      <c r="A36" s="174"/>
      <c r="B36" s="174"/>
      <c r="C36" s="174"/>
      <c r="D36" s="119" t="s">
        <v>132</v>
      </c>
      <c r="E36" s="116">
        <v>8</v>
      </c>
      <c r="F36" s="203"/>
      <c r="G36" s="185"/>
      <c r="H36" s="188"/>
      <c r="I36" s="191"/>
      <c r="J36" s="183"/>
      <c r="K36" s="180"/>
      <c r="L36" s="214"/>
    </row>
    <row r="37" spans="1:12" x14ac:dyDescent="0.2">
      <c r="A37" s="174"/>
      <c r="B37" s="174"/>
      <c r="C37" s="174"/>
      <c r="D37" s="119" t="s">
        <v>133</v>
      </c>
      <c r="E37" s="161">
        <v>9</v>
      </c>
      <c r="F37" s="203"/>
      <c r="G37" s="185"/>
      <c r="H37" s="188"/>
      <c r="I37" s="191"/>
      <c r="J37" s="183"/>
      <c r="K37" s="180"/>
      <c r="L37" s="214"/>
    </row>
    <row r="38" spans="1:12" ht="15" thickBot="1" x14ac:dyDescent="0.25">
      <c r="A38" s="174"/>
      <c r="B38" s="174"/>
      <c r="C38" s="175"/>
      <c r="D38" s="117" t="s">
        <v>134</v>
      </c>
      <c r="E38" s="118">
        <v>10</v>
      </c>
      <c r="F38" s="204"/>
      <c r="G38" s="186"/>
      <c r="H38" s="189"/>
      <c r="I38" s="192"/>
      <c r="J38" s="196"/>
      <c r="K38" s="181"/>
      <c r="L38" s="214"/>
    </row>
    <row r="39" spans="1:12" ht="18.75" customHeight="1" x14ac:dyDescent="0.2">
      <c r="A39" s="174"/>
      <c r="B39" s="174"/>
      <c r="C39" s="173" t="s">
        <v>98</v>
      </c>
      <c r="D39" s="111" t="s">
        <v>90</v>
      </c>
      <c r="E39" s="130">
        <v>0</v>
      </c>
      <c r="F39" s="176">
        <v>0.3</v>
      </c>
      <c r="G39" s="184"/>
      <c r="H39" s="187">
        <f>G39</f>
        <v>0</v>
      </c>
      <c r="I39" s="190">
        <f>H39*F39</f>
        <v>0</v>
      </c>
      <c r="J39" s="197"/>
      <c r="K39" s="193"/>
      <c r="L39" s="214"/>
    </row>
    <row r="40" spans="1:12" ht="18.75" customHeight="1" x14ac:dyDescent="0.2">
      <c r="A40" s="174"/>
      <c r="B40" s="174"/>
      <c r="C40" s="174"/>
      <c r="D40" s="114" t="s">
        <v>91</v>
      </c>
      <c r="E40" s="131">
        <v>8</v>
      </c>
      <c r="F40" s="177"/>
      <c r="G40" s="185"/>
      <c r="H40" s="188"/>
      <c r="I40" s="191"/>
      <c r="J40" s="198"/>
      <c r="K40" s="194"/>
      <c r="L40" s="214"/>
    </row>
    <row r="41" spans="1:12" ht="18.75" customHeight="1" x14ac:dyDescent="0.2">
      <c r="A41" s="174"/>
      <c r="B41" s="174"/>
      <c r="C41" s="174"/>
      <c r="D41" s="114" t="s">
        <v>92</v>
      </c>
      <c r="E41" s="131">
        <v>9</v>
      </c>
      <c r="F41" s="177"/>
      <c r="G41" s="185"/>
      <c r="H41" s="188"/>
      <c r="I41" s="191"/>
      <c r="J41" s="198"/>
      <c r="K41" s="194"/>
      <c r="L41" s="214"/>
    </row>
    <row r="42" spans="1:12" ht="18.75" customHeight="1" thickBot="1" x14ac:dyDescent="0.25">
      <c r="A42" s="174"/>
      <c r="B42" s="175"/>
      <c r="C42" s="175"/>
      <c r="D42" s="117" t="s">
        <v>58</v>
      </c>
      <c r="E42" s="132" t="s">
        <v>59</v>
      </c>
      <c r="F42" s="178"/>
      <c r="G42" s="186"/>
      <c r="H42" s="189"/>
      <c r="I42" s="192"/>
      <c r="J42" s="199"/>
      <c r="K42" s="195"/>
      <c r="L42" s="215"/>
    </row>
    <row r="43" spans="1:12" ht="24" customHeight="1" x14ac:dyDescent="0.2">
      <c r="A43" t="s">
        <v>60</v>
      </c>
      <c r="B43" s="122"/>
      <c r="D43" t="s">
        <v>60</v>
      </c>
      <c r="E43" s="207"/>
      <c r="F43" s="207"/>
      <c r="G43" s="207"/>
      <c r="H43" t="s">
        <v>60</v>
      </c>
      <c r="I43" s="207"/>
      <c r="J43" s="207"/>
      <c r="K43" s="207"/>
    </row>
    <row r="44" spans="1:12" ht="24" customHeight="1" x14ac:dyDescent="0.2">
      <c r="A44" t="s">
        <v>60</v>
      </c>
      <c r="B44" s="122"/>
      <c r="C44" s="75"/>
      <c r="D44" t="s">
        <v>60</v>
      </c>
      <c r="E44" s="206"/>
      <c r="F44" s="206"/>
      <c r="G44" s="206"/>
      <c r="H44" t="s">
        <v>60</v>
      </c>
      <c r="I44" s="206"/>
      <c r="J44" s="206"/>
      <c r="K44" s="206"/>
    </row>
    <row r="45" spans="1:12" ht="13.5" thickBot="1" x14ac:dyDescent="0.25">
      <c r="C45" s="75"/>
      <c r="D45" s="75"/>
      <c r="E45" s="205"/>
      <c r="F45" s="205"/>
      <c r="G45" s="205"/>
      <c r="H45" s="75"/>
      <c r="I45" s="205"/>
      <c r="J45" s="205"/>
      <c r="K45" s="205"/>
    </row>
    <row r="46" spans="1:12" ht="15.75" x14ac:dyDescent="0.25">
      <c r="A46" s="224" t="s">
        <v>71</v>
      </c>
      <c r="B46" s="224"/>
      <c r="C46" s="224"/>
      <c r="D46" s="224"/>
      <c r="E46" s="224"/>
      <c r="F46" s="224"/>
      <c r="G46" s="224"/>
      <c r="H46" s="224"/>
      <c r="I46" s="224"/>
      <c r="J46" s="224"/>
      <c r="K46" s="224"/>
    </row>
    <row r="47" spans="1:12" x14ac:dyDescent="0.2">
      <c r="C47" s="75"/>
      <c r="D47" s="75"/>
      <c r="E47" s="75"/>
      <c r="F47" s="75"/>
      <c r="G47" s="135"/>
      <c r="H47" s="75"/>
      <c r="I47" s="75"/>
      <c r="J47" s="129"/>
      <c r="K47" s="129"/>
    </row>
    <row r="48" spans="1:12" ht="23.25" customHeight="1" x14ac:dyDescent="0.2">
      <c r="A48" s="216" t="s">
        <v>96</v>
      </c>
      <c r="B48" s="216"/>
      <c r="C48" s="216"/>
      <c r="D48" s="216"/>
      <c r="E48" s="216"/>
      <c r="F48" s="216"/>
      <c r="G48" s="216"/>
      <c r="H48" s="216"/>
      <c r="I48" s="216"/>
      <c r="J48" s="216"/>
      <c r="K48" s="216"/>
    </row>
    <row r="49" spans="1:11" ht="23.25" customHeight="1" x14ac:dyDescent="0.2">
      <c r="A49" s="216"/>
      <c r="B49" s="216"/>
      <c r="C49" s="216"/>
      <c r="D49" s="216"/>
      <c r="E49" s="216"/>
      <c r="F49" s="216"/>
      <c r="G49" s="216"/>
      <c r="H49" s="216"/>
      <c r="I49" s="216"/>
      <c r="J49" s="216"/>
      <c r="K49" s="216"/>
    </row>
    <row r="50" spans="1:11" x14ac:dyDescent="0.2">
      <c r="C50" s="75"/>
      <c r="D50" s="75"/>
      <c r="E50" s="75"/>
      <c r="F50" s="75"/>
      <c r="G50" s="135"/>
      <c r="H50" s="75"/>
      <c r="I50" s="75"/>
      <c r="J50" s="129"/>
      <c r="K50" s="129"/>
    </row>
    <row r="51" spans="1:11" x14ac:dyDescent="0.2">
      <c r="C51" s="75"/>
      <c r="D51" s="75"/>
      <c r="E51" s="75"/>
      <c r="F51" s="75"/>
      <c r="G51" s="135"/>
      <c r="H51" s="75"/>
      <c r="I51" s="75"/>
      <c r="J51" s="129"/>
      <c r="K51" s="129"/>
    </row>
    <row r="52" spans="1:11" x14ac:dyDescent="0.2">
      <c r="C52" s="75"/>
      <c r="D52" s="75"/>
      <c r="E52" s="75"/>
      <c r="F52" s="75"/>
      <c r="G52" s="135"/>
      <c r="H52" s="75"/>
      <c r="I52" s="75"/>
      <c r="J52" s="129"/>
      <c r="K52" s="129"/>
    </row>
    <row r="53" spans="1:11" x14ac:dyDescent="0.2">
      <c r="C53" s="75"/>
      <c r="D53" s="75"/>
      <c r="E53" s="75"/>
      <c r="F53" s="75"/>
      <c r="G53" s="135"/>
      <c r="H53" s="75"/>
      <c r="I53" s="75"/>
      <c r="J53" s="129"/>
      <c r="K53" s="129"/>
    </row>
    <row r="54" spans="1:11" x14ac:dyDescent="0.2">
      <c r="C54" s="75"/>
      <c r="D54" s="75"/>
      <c r="E54" s="75"/>
      <c r="F54" s="75"/>
      <c r="G54" s="135"/>
      <c r="H54" s="75"/>
      <c r="I54" s="75"/>
      <c r="J54" s="129"/>
      <c r="K54" s="129"/>
    </row>
    <row r="55" spans="1:11" x14ac:dyDescent="0.2">
      <c r="C55" s="75"/>
      <c r="D55" s="75"/>
      <c r="E55" s="75"/>
      <c r="F55" s="75"/>
      <c r="G55" s="135"/>
      <c r="H55" s="75"/>
      <c r="I55" s="75"/>
      <c r="J55" s="129"/>
      <c r="K55" s="129"/>
    </row>
    <row r="56" spans="1:11" x14ac:dyDescent="0.2">
      <c r="C56" s="75"/>
      <c r="D56" s="75"/>
      <c r="E56" s="75"/>
      <c r="F56" s="75"/>
      <c r="G56" s="135"/>
      <c r="H56" s="75"/>
      <c r="I56" s="75"/>
      <c r="J56" s="129"/>
      <c r="K56" s="129"/>
    </row>
    <row r="57" spans="1:11" x14ac:dyDescent="0.2">
      <c r="C57" s="75"/>
      <c r="D57" s="75"/>
      <c r="E57" s="75"/>
      <c r="F57" s="75"/>
      <c r="G57" s="135"/>
      <c r="H57" s="75"/>
      <c r="I57" s="75"/>
      <c r="J57" s="129"/>
      <c r="K57" s="129"/>
    </row>
    <row r="58" spans="1:11" x14ac:dyDescent="0.2">
      <c r="C58" s="75"/>
      <c r="D58" s="75"/>
      <c r="E58" s="75"/>
      <c r="F58" s="75"/>
      <c r="G58" s="135"/>
      <c r="H58" s="75"/>
      <c r="I58" s="75"/>
      <c r="J58" s="129"/>
      <c r="K58" s="129"/>
    </row>
    <row r="59" spans="1:11" x14ac:dyDescent="0.2">
      <c r="C59" s="75"/>
      <c r="D59" s="75"/>
      <c r="E59" s="75"/>
      <c r="F59" s="75"/>
      <c r="G59" s="135"/>
      <c r="H59" s="75"/>
      <c r="I59" s="75"/>
      <c r="J59" s="129"/>
      <c r="K59" s="129"/>
    </row>
    <row r="60" spans="1:11" x14ac:dyDescent="0.2">
      <c r="C60" s="75"/>
      <c r="D60" s="75"/>
      <c r="E60" s="75"/>
      <c r="F60" s="75"/>
      <c r="G60" s="135"/>
      <c r="H60" s="75"/>
      <c r="I60" s="75"/>
      <c r="J60" s="129"/>
      <c r="K60" s="129"/>
    </row>
    <row r="61" spans="1:11" x14ac:dyDescent="0.2">
      <c r="C61" s="75"/>
      <c r="D61" s="75"/>
      <c r="E61" s="75"/>
      <c r="F61" s="75"/>
      <c r="G61" s="135"/>
      <c r="H61" s="75"/>
      <c r="I61" s="75"/>
      <c r="J61" s="129"/>
      <c r="K61" s="129"/>
    </row>
    <row r="62" spans="1:11" x14ac:dyDescent="0.2">
      <c r="C62" s="75"/>
      <c r="D62" s="75"/>
      <c r="E62" s="75"/>
      <c r="F62" s="75"/>
      <c r="G62" s="135"/>
      <c r="H62" s="75"/>
      <c r="I62" s="75"/>
      <c r="J62" s="129"/>
      <c r="K62" s="129"/>
    </row>
    <row r="63" spans="1:11" x14ac:dyDescent="0.2">
      <c r="C63" s="75"/>
      <c r="D63" s="75"/>
      <c r="E63" s="75"/>
      <c r="F63" s="75"/>
      <c r="G63" s="135"/>
      <c r="H63" s="75"/>
      <c r="I63" s="75"/>
      <c r="J63" s="129"/>
      <c r="K63" s="129"/>
    </row>
    <row r="64" spans="1:11" x14ac:dyDescent="0.2">
      <c r="C64" s="75"/>
      <c r="D64" s="75"/>
      <c r="E64" s="75"/>
      <c r="F64" s="75"/>
      <c r="G64" s="135"/>
      <c r="H64" s="75"/>
      <c r="I64" s="75"/>
      <c r="J64" s="129"/>
      <c r="K64" s="129"/>
    </row>
  </sheetData>
  <mergeCells count="79">
    <mergeCell ref="I24:I26"/>
    <mergeCell ref="J24:J26"/>
    <mergeCell ref="K24:K26"/>
    <mergeCell ref="L5:L26"/>
    <mergeCell ref="L30:L42"/>
    <mergeCell ref="A48:K49"/>
    <mergeCell ref="D28:E28"/>
    <mergeCell ref="D29:E29"/>
    <mergeCell ref="K27:K29"/>
    <mergeCell ref="L27:L29"/>
    <mergeCell ref="F30:F33"/>
    <mergeCell ref="H30:H33"/>
    <mergeCell ref="I30:I38"/>
    <mergeCell ref="A46:K46"/>
    <mergeCell ref="I45:K45"/>
    <mergeCell ref="I27:I29"/>
    <mergeCell ref="J27:J29"/>
    <mergeCell ref="F24:F26"/>
    <mergeCell ref="G24:G26"/>
    <mergeCell ref="H24:H26"/>
    <mergeCell ref="A1:C1"/>
    <mergeCell ref="A27:A29"/>
    <mergeCell ref="B27:B29"/>
    <mergeCell ref="C27:C29"/>
    <mergeCell ref="D27:E27"/>
    <mergeCell ref="D3:E3"/>
    <mergeCell ref="C24:C26"/>
    <mergeCell ref="A24:B26"/>
    <mergeCell ref="G5:G8"/>
    <mergeCell ref="F5:F8"/>
    <mergeCell ref="C5:C8"/>
    <mergeCell ref="H19:H23"/>
    <mergeCell ref="H9:H13"/>
    <mergeCell ref="G9:G13"/>
    <mergeCell ref="G14:G18"/>
    <mergeCell ref="E45:G45"/>
    <mergeCell ref="E44:G44"/>
    <mergeCell ref="I44:K44"/>
    <mergeCell ref="E43:G43"/>
    <mergeCell ref="I43:K43"/>
    <mergeCell ref="C14:C18"/>
    <mergeCell ref="F9:F13"/>
    <mergeCell ref="F14:F18"/>
    <mergeCell ref="C9:C13"/>
    <mergeCell ref="K5:K8"/>
    <mergeCell ref="K9:K13"/>
    <mergeCell ref="K14:K18"/>
    <mergeCell ref="J30:J33"/>
    <mergeCell ref="J5:J8"/>
    <mergeCell ref="H5:H8"/>
    <mergeCell ref="A4:A23"/>
    <mergeCell ref="J9:J13"/>
    <mergeCell ref="I5:I23"/>
    <mergeCell ref="J14:J18"/>
    <mergeCell ref="H14:H18"/>
    <mergeCell ref="C19:C23"/>
    <mergeCell ref="F19:F23"/>
    <mergeCell ref="B4:B23"/>
    <mergeCell ref="B30:B42"/>
    <mergeCell ref="C34:C38"/>
    <mergeCell ref="J19:J23"/>
    <mergeCell ref="A30:A42"/>
    <mergeCell ref="F34:F38"/>
    <mergeCell ref="C39:C42"/>
    <mergeCell ref="C30:C33"/>
    <mergeCell ref="F39:F42"/>
    <mergeCell ref="K19:K23"/>
    <mergeCell ref="K30:K33"/>
    <mergeCell ref="G19:G23"/>
    <mergeCell ref="G39:G42"/>
    <mergeCell ref="H34:H38"/>
    <mergeCell ref="G30:G33"/>
    <mergeCell ref="I39:I42"/>
    <mergeCell ref="G34:G38"/>
    <mergeCell ref="H39:H42"/>
    <mergeCell ref="K39:K42"/>
    <mergeCell ref="J34:J38"/>
    <mergeCell ref="K34:K38"/>
    <mergeCell ref="J39:J42"/>
  </mergeCells>
  <phoneticPr fontId="25" type="noConversion"/>
  <conditionalFormatting sqref="G4:G5 G9 G14 G19 G27:G30 G34 G39">
    <cfRule type="cellIs" dxfId="3" priority="17" stopIfTrue="1" operator="equal">
      <formula>0</formula>
    </cfRule>
  </conditionalFormatting>
  <conditionalFormatting sqref="L4:L5 L27:L30">
    <cfRule type="cellIs" dxfId="2" priority="18" stopIfTrue="1" operator="lessThan">
      <formula>1</formula>
    </cfRule>
  </conditionalFormatting>
  <printOptions horizontalCentered="1"/>
  <pageMargins left="0.23622047244094491" right="0.23622047244094491" top="0.47244094488188981" bottom="0.15748031496062992" header="0.27559055118110237" footer="0.15748031496062992"/>
  <pageSetup paperSize="9" scale="68" orientation="portrait" r:id="rId1"/>
  <headerFooter alignWithMargins="0"/>
  <rowBreaks count="1" manualBreakCount="1">
    <brk id="29"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20"/>
  <sheetViews>
    <sheetView rightToLeft="1" topLeftCell="B1" zoomScaleNormal="100" zoomScaleSheetLayoutView="130" workbookViewId="0">
      <selection activeCell="M1" sqref="M1"/>
    </sheetView>
  </sheetViews>
  <sheetFormatPr defaultColWidth="9.28515625" defaultRowHeight="17.25" customHeight="1" x14ac:dyDescent="0.2"/>
  <cols>
    <col min="1" max="1" width="8.28515625" style="8" bestFit="1" customWidth="1"/>
    <col min="2" max="2" width="34.5703125" style="8" customWidth="1"/>
    <col min="3" max="3" width="13.42578125" style="10" customWidth="1"/>
    <col min="4" max="4" width="9.28515625" style="8" customWidth="1"/>
    <col min="5" max="5" width="8.42578125" style="8" customWidth="1"/>
    <col min="6" max="6" width="8.5703125" style="8" customWidth="1"/>
    <col min="7" max="7" width="8" style="8" customWidth="1"/>
    <col min="8" max="8" width="8.5703125" style="8" customWidth="1"/>
    <col min="9" max="9" width="7.28515625" style="8" customWidth="1"/>
    <col min="10" max="10" width="8" style="8" customWidth="1"/>
    <col min="11" max="11" width="8.28515625" style="10" customWidth="1"/>
    <col min="12" max="12" width="8.42578125" style="8" customWidth="1"/>
    <col min="13" max="13" width="24" style="8" customWidth="1"/>
    <col min="14" max="16384" width="9.28515625" style="8"/>
  </cols>
  <sheetData>
    <row r="1" spans="1:15" ht="19.5" thickTop="1" x14ac:dyDescent="0.2">
      <c r="A1" s="6" t="s">
        <v>25</v>
      </c>
      <c r="B1" s="7" t="s">
        <v>29</v>
      </c>
      <c r="C1" s="33" t="s">
        <v>20</v>
      </c>
      <c r="D1" s="226" t="s">
        <v>97</v>
      </c>
      <c r="E1" s="227"/>
      <c r="F1" s="227"/>
      <c r="G1" s="227"/>
      <c r="H1" s="228"/>
      <c r="I1" s="34" t="s">
        <v>0</v>
      </c>
      <c r="J1" s="43">
        <v>1</v>
      </c>
      <c r="K1" s="104" t="s">
        <v>21</v>
      </c>
      <c r="L1" s="64"/>
      <c r="M1" s="37"/>
    </row>
    <row r="2" spans="1:15" ht="16.5" thickBot="1" x14ac:dyDescent="0.25">
      <c r="A2" s="42" t="s">
        <v>28</v>
      </c>
      <c r="B2" s="9" t="s">
        <v>79</v>
      </c>
      <c r="C2" s="45" t="str">
        <f>'סיכום הצעות'!C2</f>
        <v>2/1.2026</v>
      </c>
      <c r="D2" s="229"/>
      <c r="E2" s="230"/>
      <c r="F2" s="230"/>
      <c r="G2" s="230"/>
      <c r="H2" s="231"/>
      <c r="I2" s="38" t="s">
        <v>1</v>
      </c>
      <c r="J2" s="44">
        <v>2</v>
      </c>
      <c r="K2" s="105" t="s">
        <v>22</v>
      </c>
      <c r="L2" s="65"/>
      <c r="M2" s="41"/>
    </row>
    <row r="3" spans="1:15" s="54" customFormat="1" ht="17.25" customHeight="1" thickTop="1" x14ac:dyDescent="0.2">
      <c r="A3" s="239" t="s">
        <v>2</v>
      </c>
      <c r="B3" s="240"/>
      <c r="C3" s="234" t="s">
        <v>68</v>
      </c>
      <c r="D3" s="52" t="s">
        <v>3</v>
      </c>
      <c r="E3" s="53" t="s">
        <v>5</v>
      </c>
      <c r="F3" s="76">
        <v>1</v>
      </c>
      <c r="G3" s="53" t="s">
        <v>5</v>
      </c>
      <c r="H3" s="76">
        <v>2</v>
      </c>
      <c r="I3" s="53" t="s">
        <v>5</v>
      </c>
      <c r="J3" s="76">
        <v>3</v>
      </c>
      <c r="K3" s="53" t="s">
        <v>5</v>
      </c>
      <c r="L3" s="76">
        <v>4</v>
      </c>
      <c r="M3" s="234" t="s">
        <v>8</v>
      </c>
    </row>
    <row r="4" spans="1:15" s="54" customFormat="1" ht="17.25" customHeight="1" thickBot="1" x14ac:dyDescent="0.25">
      <c r="A4" s="241"/>
      <c r="B4" s="242"/>
      <c r="C4" s="235"/>
      <c r="D4" s="55" t="s">
        <v>4</v>
      </c>
      <c r="E4" s="56" t="s">
        <v>6</v>
      </c>
      <c r="F4" s="57" t="s">
        <v>7</v>
      </c>
      <c r="G4" s="56" t="s">
        <v>6</v>
      </c>
      <c r="H4" s="57" t="s">
        <v>7</v>
      </c>
      <c r="I4" s="56" t="s">
        <v>6</v>
      </c>
      <c r="J4" s="57" t="s">
        <v>7</v>
      </c>
      <c r="K4" s="56" t="s">
        <v>6</v>
      </c>
      <c r="L4" s="57" t="s">
        <v>7</v>
      </c>
      <c r="M4" s="235"/>
      <c r="O4" s="58"/>
    </row>
    <row r="5" spans="1:15" s="54" customFormat="1" ht="39" thickTop="1" x14ac:dyDescent="0.2">
      <c r="A5" s="236" t="s">
        <v>69</v>
      </c>
      <c r="B5" s="146" t="s">
        <v>80</v>
      </c>
      <c r="C5" s="139" t="s">
        <v>63</v>
      </c>
      <c r="D5" s="60">
        <v>0.8</v>
      </c>
      <c r="E5" s="66"/>
      <c r="F5" s="67"/>
      <c r="G5" s="66"/>
      <c r="H5" s="67"/>
      <c r="I5" s="66"/>
      <c r="J5" s="67"/>
      <c r="K5" s="66"/>
      <c r="L5" s="67"/>
      <c r="M5" s="136" t="s">
        <v>64</v>
      </c>
    </row>
    <row r="6" spans="1:15" s="54" customFormat="1" ht="17.25" customHeight="1" thickBot="1" x14ac:dyDescent="0.25">
      <c r="A6" s="237"/>
      <c r="B6" s="77" t="s">
        <v>27</v>
      </c>
      <c r="C6" s="59" t="s">
        <v>19</v>
      </c>
      <c r="D6" s="78">
        <v>0.2</v>
      </c>
      <c r="E6" s="66"/>
      <c r="F6" s="79"/>
      <c r="G6" s="66"/>
      <c r="H6" s="79"/>
      <c r="I6" s="66"/>
      <c r="J6" s="79"/>
      <c r="K6" s="66"/>
      <c r="L6" s="79"/>
      <c r="M6" s="137" t="s">
        <v>64</v>
      </c>
    </row>
    <row r="7" spans="1:15" s="54" customFormat="1" ht="17.25" customHeight="1" thickBot="1" x14ac:dyDescent="0.25">
      <c r="A7" s="238"/>
      <c r="B7" s="82" t="s">
        <v>9</v>
      </c>
      <c r="C7" s="83"/>
      <c r="D7" s="84">
        <f>SUM(D5:D6)</f>
        <v>1</v>
      </c>
      <c r="E7" s="85"/>
      <c r="F7" s="86"/>
      <c r="G7" s="85"/>
      <c r="H7" s="86"/>
      <c r="I7" s="85"/>
      <c r="J7" s="86"/>
      <c r="K7" s="85"/>
      <c r="L7" s="86"/>
      <c r="M7" s="87"/>
    </row>
    <row r="8" spans="1:15" s="54" customFormat="1" ht="17.25" customHeight="1" thickTop="1" thickBot="1" x14ac:dyDescent="0.25">
      <c r="A8" s="236" t="s">
        <v>34</v>
      </c>
      <c r="B8" s="80" t="s">
        <v>34</v>
      </c>
      <c r="C8" s="59" t="s">
        <v>19</v>
      </c>
      <c r="D8" s="81">
        <v>1</v>
      </c>
      <c r="E8" s="66"/>
      <c r="F8" s="68"/>
      <c r="G8" s="66"/>
      <c r="H8" s="68"/>
      <c r="I8" s="66"/>
      <c r="J8" s="79"/>
      <c r="K8" s="66"/>
      <c r="L8" s="79"/>
      <c r="M8" s="137" t="s">
        <v>64</v>
      </c>
    </row>
    <row r="9" spans="1:15" s="54" customFormat="1" ht="17.25" customHeight="1" thickBot="1" x14ac:dyDescent="0.25">
      <c r="A9" s="238"/>
      <c r="B9" s="82" t="s">
        <v>9</v>
      </c>
      <c r="C9" s="83"/>
      <c r="D9" s="84">
        <f>SUM(D8)</f>
        <v>1</v>
      </c>
      <c r="E9" s="85"/>
      <c r="F9" s="86"/>
      <c r="G9" s="85"/>
      <c r="H9" s="86"/>
      <c r="I9" s="85"/>
      <c r="J9" s="86"/>
      <c r="K9" s="85"/>
      <c r="L9" s="86"/>
      <c r="M9" s="87"/>
    </row>
    <row r="10" spans="1:15" s="54" customFormat="1" ht="17.25" customHeight="1" thickTop="1" x14ac:dyDescent="0.2">
      <c r="A10" s="236" t="s">
        <v>42</v>
      </c>
      <c r="B10" s="80" t="s">
        <v>35</v>
      </c>
      <c r="C10" s="59" t="s">
        <v>19</v>
      </c>
      <c r="D10" s="78">
        <v>0.4</v>
      </c>
      <c r="E10" s="66"/>
      <c r="F10" s="67"/>
      <c r="G10" s="69"/>
      <c r="H10" s="67"/>
      <c r="I10" s="69"/>
      <c r="J10" s="79"/>
      <c r="K10" s="69"/>
      <c r="L10" s="79"/>
      <c r="M10" s="137" t="s">
        <v>64</v>
      </c>
    </row>
    <row r="11" spans="1:15" s="54" customFormat="1" ht="17.25" customHeight="1" x14ac:dyDescent="0.2">
      <c r="A11" s="237"/>
      <c r="B11" s="61" t="s">
        <v>36</v>
      </c>
      <c r="C11" s="59" t="s">
        <v>19</v>
      </c>
      <c r="D11" s="62">
        <v>0.3</v>
      </c>
      <c r="E11" s="66"/>
      <c r="F11" s="68"/>
      <c r="G11" s="70"/>
      <c r="H11" s="68"/>
      <c r="I11" s="70"/>
      <c r="J11" s="68"/>
      <c r="K11" s="70"/>
      <c r="L11" s="68"/>
      <c r="M11" s="138" t="s">
        <v>64</v>
      </c>
    </row>
    <row r="12" spans="1:15" s="54" customFormat="1" ht="17.25" customHeight="1" thickBot="1" x14ac:dyDescent="0.25">
      <c r="A12" s="237"/>
      <c r="B12" s="80" t="s">
        <v>37</v>
      </c>
      <c r="C12" s="59" t="s">
        <v>19</v>
      </c>
      <c r="D12" s="62">
        <v>0.3</v>
      </c>
      <c r="E12" s="66"/>
      <c r="F12" s="68"/>
      <c r="G12" s="70"/>
      <c r="H12" s="68"/>
      <c r="I12" s="70"/>
      <c r="J12" s="68"/>
      <c r="K12" s="70"/>
      <c r="L12" s="68"/>
      <c r="M12" s="138" t="s">
        <v>64</v>
      </c>
    </row>
    <row r="13" spans="1:15" s="54" customFormat="1" ht="17.25" customHeight="1" thickBot="1" x14ac:dyDescent="0.25">
      <c r="A13" s="238"/>
      <c r="B13" s="82" t="s">
        <v>9</v>
      </c>
      <c r="C13" s="83"/>
      <c r="D13" s="84">
        <f>SUM(D10:D12)</f>
        <v>1</v>
      </c>
      <c r="E13" s="85"/>
      <c r="F13" s="86"/>
      <c r="G13" s="85"/>
      <c r="H13" s="86"/>
      <c r="I13" s="85"/>
      <c r="J13" s="86"/>
      <c r="K13" s="85"/>
      <c r="L13" s="86"/>
      <c r="M13" s="87"/>
    </row>
    <row r="14" spans="1:15" s="54" customFormat="1" ht="17.25" customHeight="1" thickTop="1" x14ac:dyDescent="0.2">
      <c r="A14" s="236" t="s">
        <v>70</v>
      </c>
      <c r="B14" s="232" t="s">
        <v>2</v>
      </c>
      <c r="C14" s="234" t="s">
        <v>66</v>
      </c>
      <c r="D14" s="234" t="s">
        <v>67</v>
      </c>
      <c r="E14" s="53" t="s">
        <v>5</v>
      </c>
      <c r="F14" s="76">
        <v>1</v>
      </c>
      <c r="G14" s="53" t="s">
        <v>5</v>
      </c>
      <c r="H14" s="76">
        <v>2</v>
      </c>
      <c r="I14" s="53" t="s">
        <v>5</v>
      </c>
      <c r="J14" s="76">
        <v>3</v>
      </c>
      <c r="K14" s="53" t="s">
        <v>5</v>
      </c>
      <c r="L14" s="76">
        <v>4</v>
      </c>
      <c r="M14" s="234" t="s">
        <v>8</v>
      </c>
    </row>
    <row r="15" spans="1:15" s="54" customFormat="1" ht="17.25" customHeight="1" thickBot="1" x14ac:dyDescent="0.25">
      <c r="A15" s="237"/>
      <c r="B15" s="233"/>
      <c r="C15" s="235"/>
      <c r="D15" s="235"/>
      <c r="E15" s="56" t="s">
        <v>6</v>
      </c>
      <c r="F15" s="57" t="s">
        <v>7</v>
      </c>
      <c r="G15" s="56" t="s">
        <v>6</v>
      </c>
      <c r="H15" s="57" t="s">
        <v>7</v>
      </c>
      <c r="I15" s="56" t="s">
        <v>6</v>
      </c>
      <c r="J15" s="57" t="s">
        <v>7</v>
      </c>
      <c r="K15" s="56" t="s">
        <v>6</v>
      </c>
      <c r="L15" s="57" t="s">
        <v>7</v>
      </c>
      <c r="M15" s="235"/>
      <c r="O15" s="58"/>
    </row>
    <row r="16" spans="1:15" s="54" customFormat="1" ht="24.75" thickTop="1" x14ac:dyDescent="0.2">
      <c r="A16" s="237"/>
      <c r="B16" s="160" t="s">
        <v>127</v>
      </c>
      <c r="C16" s="157" t="s">
        <v>82</v>
      </c>
      <c r="D16" s="71">
        <v>3300</v>
      </c>
      <c r="E16" s="72"/>
      <c r="F16" s="158"/>
      <c r="G16" s="72"/>
      <c r="H16" s="158"/>
      <c r="I16" s="72"/>
      <c r="J16" s="158"/>
      <c r="K16" s="72"/>
      <c r="L16" s="158"/>
      <c r="M16" s="159"/>
    </row>
    <row r="17" spans="1:13" s="54" customFormat="1" ht="39" thickBot="1" x14ac:dyDescent="0.25">
      <c r="A17" s="237"/>
      <c r="B17" s="147" t="s">
        <v>81</v>
      </c>
      <c r="C17" s="102" t="s">
        <v>83</v>
      </c>
      <c r="D17" s="71">
        <v>300</v>
      </c>
      <c r="E17" s="72"/>
      <c r="F17" s="73"/>
      <c r="G17" s="74"/>
      <c r="H17" s="73"/>
      <c r="I17" s="74"/>
      <c r="J17" s="73"/>
      <c r="K17" s="74"/>
      <c r="L17" s="73"/>
      <c r="M17" s="63"/>
    </row>
    <row r="18" spans="1:13" s="54" customFormat="1" ht="17.25" customHeight="1" thickBot="1" x14ac:dyDescent="0.25">
      <c r="A18" s="237"/>
      <c r="B18" s="148" t="s">
        <v>23</v>
      </c>
      <c r="C18" s="83"/>
      <c r="D18" s="88"/>
      <c r="E18" s="85"/>
      <c r="F18" s="86"/>
      <c r="G18" s="85"/>
      <c r="H18" s="86"/>
      <c r="I18" s="85"/>
      <c r="J18" s="86"/>
      <c r="K18" s="85"/>
      <c r="L18" s="86"/>
      <c r="M18" s="87"/>
    </row>
    <row r="19" spans="1:13" s="54" customFormat="1" ht="17.25" customHeight="1" thickTop="1" thickBot="1" x14ac:dyDescent="0.25">
      <c r="A19" s="238"/>
      <c r="B19" s="148" t="s">
        <v>24</v>
      </c>
      <c r="C19" s="83"/>
      <c r="D19" s="89"/>
      <c r="E19" s="90"/>
      <c r="F19" s="86"/>
      <c r="G19" s="85"/>
      <c r="H19" s="86"/>
      <c r="I19" s="85"/>
      <c r="J19" s="86"/>
      <c r="K19" s="85"/>
      <c r="L19" s="86"/>
      <c r="M19" s="87"/>
    </row>
    <row r="20" spans="1:13" s="54" customFormat="1" ht="17.25" customHeight="1" thickTop="1" x14ac:dyDescent="0.2"/>
  </sheetData>
  <mergeCells count="12">
    <mergeCell ref="M14:M15"/>
    <mergeCell ref="M3:M4"/>
    <mergeCell ref="C3:C4"/>
    <mergeCell ref="A3:B4"/>
    <mergeCell ref="A5:A7"/>
    <mergeCell ref="A14:A19"/>
    <mergeCell ref="D1:H2"/>
    <mergeCell ref="B14:B15"/>
    <mergeCell ref="C14:C15"/>
    <mergeCell ref="D14:D15"/>
    <mergeCell ref="A10:A13"/>
    <mergeCell ref="A8:A9"/>
  </mergeCells>
  <phoneticPr fontId="0" type="noConversion"/>
  <conditionalFormatting sqref="D7 D9 D13">
    <cfRule type="cellIs" dxfId="1" priority="1" stopIfTrue="1" operator="notEqual">
      <formula>1</formula>
    </cfRule>
  </conditionalFormatting>
  <printOptions horizontalCentered="1"/>
  <pageMargins left="0" right="0.15748031496062992" top="0.47244094488188981" bottom="0" header="0" footer="0"/>
  <pageSetup paperSize="9" scale="94" orientation="landscape" horizontalDpi="300" verticalDpi="300" r:id="rId1"/>
  <headerFooter alignWithMargins="0">
    <oddFooter>&amp;L&amp;A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31"/>
  <sheetViews>
    <sheetView rightToLeft="1" topLeftCell="A2" zoomScaleNormal="100" zoomScaleSheetLayoutView="115" workbookViewId="0">
      <selection activeCell="J8" sqref="J8:J15"/>
    </sheetView>
  </sheetViews>
  <sheetFormatPr defaultColWidth="9.28515625" defaultRowHeight="17.25" customHeight="1" x14ac:dyDescent="0.2"/>
  <cols>
    <col min="1" max="1" width="6.28515625" style="11" customWidth="1"/>
    <col min="2" max="2" width="21.7109375" style="11" customWidth="1"/>
    <col min="3" max="3" width="12.7109375" style="11" customWidth="1"/>
    <col min="4" max="8" width="10.7109375" style="11" customWidth="1"/>
    <col min="9" max="9" width="14.7109375" style="11" bestFit="1" customWidth="1"/>
    <col min="10" max="10" width="11.7109375" style="11" bestFit="1" customWidth="1"/>
    <col min="11" max="11" width="11.7109375" style="11" customWidth="1"/>
    <col min="12" max="12" width="9.7109375" style="11" bestFit="1" customWidth="1"/>
    <col min="13" max="13" width="24.28515625" style="11" customWidth="1"/>
    <col min="14" max="16384" width="9.28515625" style="11"/>
  </cols>
  <sheetData>
    <row r="1" spans="1:13" s="8" customFormat="1" ht="17.25" customHeight="1" thickTop="1" x14ac:dyDescent="0.2">
      <c r="A1" s="261" t="s">
        <v>18</v>
      </c>
      <c r="B1" s="262"/>
      <c r="C1" s="33" t="s">
        <v>20</v>
      </c>
      <c r="D1" s="226" t="s">
        <v>97</v>
      </c>
      <c r="E1" s="227"/>
      <c r="F1" s="227"/>
      <c r="G1" s="228"/>
      <c r="H1" s="162"/>
      <c r="I1" s="34" t="s">
        <v>0</v>
      </c>
      <c r="J1" s="35">
        <v>2</v>
      </c>
      <c r="K1" s="168"/>
      <c r="L1" s="36" t="s">
        <v>21</v>
      </c>
      <c r="M1" s="37"/>
    </row>
    <row r="2" spans="1:13" s="8" customFormat="1" ht="17.25" customHeight="1" thickBot="1" x14ac:dyDescent="0.25">
      <c r="A2" s="263" t="s">
        <v>79</v>
      </c>
      <c r="B2" s="264"/>
      <c r="C2" s="45" t="s">
        <v>128</v>
      </c>
      <c r="D2" s="229"/>
      <c r="E2" s="230"/>
      <c r="F2" s="230"/>
      <c r="G2" s="231"/>
      <c r="H2" s="163"/>
      <c r="I2" s="38" t="s">
        <v>1</v>
      </c>
      <c r="J2" s="39">
        <v>2</v>
      </c>
      <c r="K2" s="169"/>
      <c r="L2" s="40" t="s">
        <v>22</v>
      </c>
      <c r="M2" s="41"/>
    </row>
    <row r="3" spans="1:13" s="15" customFormat="1" ht="17.25" customHeight="1" thickTop="1" thickBot="1" x14ac:dyDescent="0.3">
      <c r="A3" s="12"/>
      <c r="B3" s="13"/>
      <c r="C3" s="14"/>
      <c r="D3" s="257" t="s">
        <v>30</v>
      </c>
      <c r="E3" s="258"/>
      <c r="F3" s="258"/>
      <c r="G3" s="5">
        <v>0.5</v>
      </c>
      <c r="H3" s="164"/>
      <c r="I3" s="13" t="s">
        <v>31</v>
      </c>
      <c r="J3" s="5">
        <v>0.5</v>
      </c>
      <c r="K3" s="164"/>
      <c r="L3" s="13" t="s">
        <v>17</v>
      </c>
      <c r="M3" s="14"/>
    </row>
    <row r="4" spans="1:13" s="100" customFormat="1" ht="20.100000000000001" customHeight="1" thickTop="1" x14ac:dyDescent="0.2">
      <c r="A4" s="271" t="s">
        <v>10</v>
      </c>
      <c r="B4" s="268" t="s">
        <v>11</v>
      </c>
      <c r="C4" s="274" t="s">
        <v>12</v>
      </c>
      <c r="D4" s="277" t="s">
        <v>41</v>
      </c>
      <c r="E4" s="280" t="s">
        <v>34</v>
      </c>
      <c r="F4" s="280" t="s">
        <v>42</v>
      </c>
      <c r="G4" s="288" t="s">
        <v>43</v>
      </c>
      <c r="H4" s="291" t="s">
        <v>124</v>
      </c>
      <c r="I4" s="277" t="s">
        <v>44</v>
      </c>
      <c r="J4" s="288" t="s">
        <v>45</v>
      </c>
      <c r="K4" s="291" t="s">
        <v>125</v>
      </c>
      <c r="L4" s="285" t="s">
        <v>78</v>
      </c>
      <c r="M4" s="274" t="s">
        <v>47</v>
      </c>
    </row>
    <row r="5" spans="1:13" s="100" customFormat="1" ht="20.100000000000001" customHeight="1" x14ac:dyDescent="0.2">
      <c r="A5" s="272"/>
      <c r="B5" s="269"/>
      <c r="C5" s="275"/>
      <c r="D5" s="278"/>
      <c r="E5" s="281"/>
      <c r="F5" s="281"/>
      <c r="G5" s="289"/>
      <c r="H5" s="292"/>
      <c r="I5" s="278"/>
      <c r="J5" s="289"/>
      <c r="K5" s="292"/>
      <c r="L5" s="286"/>
      <c r="M5" s="275"/>
    </row>
    <row r="6" spans="1:13" s="100" customFormat="1" ht="20.100000000000001" customHeight="1" thickBot="1" x14ac:dyDescent="0.25">
      <c r="A6" s="272"/>
      <c r="B6" s="269"/>
      <c r="C6" s="276"/>
      <c r="D6" s="279"/>
      <c r="E6" s="282"/>
      <c r="F6" s="282"/>
      <c r="G6" s="290"/>
      <c r="H6" s="292"/>
      <c r="I6" s="279"/>
      <c r="J6" s="290"/>
      <c r="K6" s="292"/>
      <c r="L6" s="287"/>
      <c r="M6" s="275"/>
    </row>
    <row r="7" spans="1:13" s="101" customFormat="1" ht="18" customHeight="1" thickTop="1" thickBot="1" x14ac:dyDescent="0.25">
      <c r="A7" s="273"/>
      <c r="B7" s="270"/>
      <c r="C7" s="16" t="s">
        <v>13</v>
      </c>
      <c r="D7" s="1">
        <v>0.5</v>
      </c>
      <c r="E7" s="2">
        <v>0.2</v>
      </c>
      <c r="F7" s="2">
        <v>0.3</v>
      </c>
      <c r="G7" s="3">
        <f>SUM(D7:F7)</f>
        <v>1</v>
      </c>
      <c r="H7" s="293"/>
      <c r="I7" s="1">
        <v>1</v>
      </c>
      <c r="J7" s="3">
        <v>1</v>
      </c>
      <c r="K7" s="293"/>
      <c r="L7" s="4"/>
      <c r="M7" s="276"/>
    </row>
    <row r="8" spans="1:13" s="95" customFormat="1" ht="17.25" customHeight="1" thickTop="1" x14ac:dyDescent="0.2">
      <c r="A8" s="267">
        <v>1</v>
      </c>
      <c r="B8" s="265"/>
      <c r="C8" s="91" t="s">
        <v>14</v>
      </c>
      <c r="D8" s="92"/>
      <c r="E8" s="93"/>
      <c r="F8" s="94"/>
      <c r="G8" s="243"/>
      <c r="H8" s="294">
        <f>G8*$G$3</f>
        <v>0</v>
      </c>
      <c r="I8" s="299"/>
      <c r="J8" s="243"/>
      <c r="K8" s="251"/>
      <c r="L8" s="247">
        <f>K8+H8</f>
        <v>0</v>
      </c>
      <c r="M8" s="256">
        <f>RANK(L8,$L$8:$L$15)</f>
        <v>1</v>
      </c>
    </row>
    <row r="9" spans="1:13" s="95" customFormat="1" ht="17.25" customHeight="1" thickBot="1" x14ac:dyDescent="0.25">
      <c r="A9" s="260"/>
      <c r="B9" s="266"/>
      <c r="C9" s="96" t="s">
        <v>15</v>
      </c>
      <c r="D9" s="97"/>
      <c r="E9" s="98"/>
      <c r="F9" s="98"/>
      <c r="G9" s="244"/>
      <c r="H9" s="295"/>
      <c r="I9" s="298"/>
      <c r="J9" s="244"/>
      <c r="K9" s="252"/>
      <c r="L9" s="248"/>
      <c r="M9" s="254"/>
    </row>
    <row r="10" spans="1:13" s="95" customFormat="1" ht="17.25" customHeight="1" thickTop="1" x14ac:dyDescent="0.2">
      <c r="A10" s="259">
        <v>2</v>
      </c>
      <c r="B10" s="266"/>
      <c r="C10" s="99" t="s">
        <v>14</v>
      </c>
      <c r="D10" s="92"/>
      <c r="E10" s="93"/>
      <c r="F10" s="94"/>
      <c r="G10" s="243"/>
      <c r="H10" s="296">
        <f>G10*$G$3</f>
        <v>0</v>
      </c>
      <c r="I10" s="297"/>
      <c r="J10" s="243"/>
      <c r="K10" s="251"/>
      <c r="L10" s="247">
        <f t="shared" ref="L10" si="0">K10+H10</f>
        <v>0</v>
      </c>
      <c r="M10" s="256">
        <f t="shared" ref="M10" si="1">RANK(L10,$L$8:$L$15)</f>
        <v>1</v>
      </c>
    </row>
    <row r="11" spans="1:13" s="95" customFormat="1" ht="17.25" customHeight="1" thickBot="1" x14ac:dyDescent="0.25">
      <c r="A11" s="260"/>
      <c r="B11" s="266"/>
      <c r="C11" s="96" t="s">
        <v>15</v>
      </c>
      <c r="D11" s="97"/>
      <c r="E11" s="98"/>
      <c r="F11" s="98"/>
      <c r="G11" s="244"/>
      <c r="H11" s="295"/>
      <c r="I11" s="298"/>
      <c r="J11" s="244"/>
      <c r="K11" s="252"/>
      <c r="L11" s="248"/>
      <c r="M11" s="254"/>
    </row>
    <row r="12" spans="1:13" s="95" customFormat="1" ht="17.25" customHeight="1" thickTop="1" x14ac:dyDescent="0.2">
      <c r="A12" s="259">
        <v>3</v>
      </c>
      <c r="B12" s="266"/>
      <c r="C12" s="99" t="s">
        <v>14</v>
      </c>
      <c r="D12" s="92"/>
      <c r="E12" s="93"/>
      <c r="F12" s="94"/>
      <c r="G12" s="243"/>
      <c r="H12" s="296">
        <f>G12*$G$3</f>
        <v>0</v>
      </c>
      <c r="I12" s="297"/>
      <c r="J12" s="243"/>
      <c r="K12" s="251"/>
      <c r="L12" s="247">
        <f t="shared" ref="L12" si="2">K12+H12</f>
        <v>0</v>
      </c>
      <c r="M12" s="256">
        <f t="shared" ref="M12" si="3">RANK(L12,$L$8:$L$15)</f>
        <v>1</v>
      </c>
    </row>
    <row r="13" spans="1:13" s="95" customFormat="1" ht="17.25" customHeight="1" thickBot="1" x14ac:dyDescent="0.25">
      <c r="A13" s="260"/>
      <c r="B13" s="266"/>
      <c r="C13" s="96" t="s">
        <v>15</v>
      </c>
      <c r="D13" s="97"/>
      <c r="E13" s="98"/>
      <c r="F13" s="98"/>
      <c r="G13" s="244"/>
      <c r="H13" s="295"/>
      <c r="I13" s="298"/>
      <c r="J13" s="244"/>
      <c r="K13" s="252"/>
      <c r="L13" s="248"/>
      <c r="M13" s="254"/>
    </row>
    <row r="14" spans="1:13" s="95" customFormat="1" ht="17.25" customHeight="1" thickTop="1" x14ac:dyDescent="0.2">
      <c r="A14" s="259">
        <v>4</v>
      </c>
      <c r="B14" s="266"/>
      <c r="C14" s="99" t="s">
        <v>14</v>
      </c>
      <c r="D14" s="92"/>
      <c r="E14" s="93"/>
      <c r="F14" s="94"/>
      <c r="G14" s="243"/>
      <c r="H14" s="296">
        <f>G14*$G$3</f>
        <v>0</v>
      </c>
      <c r="I14" s="297"/>
      <c r="J14" s="243"/>
      <c r="K14" s="251"/>
      <c r="L14" s="247">
        <f t="shared" ref="L14" si="4">K14+H14</f>
        <v>0</v>
      </c>
      <c r="M14" s="256">
        <f t="shared" ref="M14" si="5">RANK(L14,$L$8:$L$15)</f>
        <v>1</v>
      </c>
    </row>
    <row r="15" spans="1:13" s="95" customFormat="1" ht="17.25" customHeight="1" x14ac:dyDescent="0.2">
      <c r="A15" s="260"/>
      <c r="B15" s="266"/>
      <c r="C15" s="96" t="s">
        <v>15</v>
      </c>
      <c r="D15" s="97"/>
      <c r="E15" s="98"/>
      <c r="F15" s="98"/>
      <c r="G15" s="244"/>
      <c r="H15" s="295"/>
      <c r="I15" s="298"/>
      <c r="J15" s="244"/>
      <c r="K15" s="253"/>
      <c r="L15" s="248"/>
      <c r="M15" s="254"/>
    </row>
    <row r="16" spans="1:13" s="95" customFormat="1" ht="17.25" customHeight="1" x14ac:dyDescent="0.2">
      <c r="A16" s="259">
        <v>5</v>
      </c>
      <c r="B16" s="266"/>
      <c r="C16" s="99" t="s">
        <v>14</v>
      </c>
      <c r="D16" s="92"/>
      <c r="E16" s="93"/>
      <c r="F16" s="94"/>
      <c r="G16" s="245"/>
      <c r="H16" s="165"/>
      <c r="I16" s="94"/>
      <c r="J16" s="245"/>
      <c r="K16" s="171"/>
      <c r="L16" s="249"/>
      <c r="M16" s="254"/>
    </row>
    <row r="17" spans="1:13" s="95" customFormat="1" ht="17.25" customHeight="1" x14ac:dyDescent="0.2">
      <c r="A17" s="260"/>
      <c r="B17" s="266"/>
      <c r="C17" s="96" t="s">
        <v>15</v>
      </c>
      <c r="D17" s="97"/>
      <c r="E17" s="98"/>
      <c r="F17" s="98"/>
      <c r="G17" s="244"/>
      <c r="H17" s="166"/>
      <c r="I17" s="97"/>
      <c r="J17" s="244"/>
      <c r="K17" s="170"/>
      <c r="L17" s="248"/>
      <c r="M17" s="254"/>
    </row>
    <row r="18" spans="1:13" s="95" customFormat="1" ht="17.25" customHeight="1" x14ac:dyDescent="0.2">
      <c r="A18" s="259">
        <v>6</v>
      </c>
      <c r="B18" s="266"/>
      <c r="C18" s="99" t="s">
        <v>14</v>
      </c>
      <c r="D18" s="92"/>
      <c r="E18" s="93"/>
      <c r="F18" s="94"/>
      <c r="G18" s="245"/>
      <c r="H18" s="165"/>
      <c r="I18" s="94"/>
      <c r="J18" s="245"/>
      <c r="K18" s="171"/>
      <c r="L18" s="249"/>
      <c r="M18" s="254"/>
    </row>
    <row r="19" spans="1:13" s="95" customFormat="1" ht="17.25" customHeight="1" thickBot="1" x14ac:dyDescent="0.25">
      <c r="A19" s="283"/>
      <c r="B19" s="284"/>
      <c r="C19" s="96" t="s">
        <v>15</v>
      </c>
      <c r="D19" s="97"/>
      <c r="E19" s="98"/>
      <c r="F19" s="98"/>
      <c r="G19" s="246"/>
      <c r="H19" s="167"/>
      <c r="I19" s="97"/>
      <c r="J19" s="246"/>
      <c r="K19" s="172"/>
      <c r="L19" s="250"/>
      <c r="M19" s="255"/>
    </row>
    <row r="20" spans="1:13" ht="17.25" customHeight="1" thickTop="1" thickBot="1" x14ac:dyDescent="0.25">
      <c r="A20" s="32"/>
      <c r="B20" s="18"/>
      <c r="C20" s="19"/>
      <c r="D20" s="28"/>
      <c r="E20" s="29"/>
      <c r="F20" s="29"/>
      <c r="G20" s="30"/>
      <c r="H20" s="28"/>
      <c r="I20" s="46">
        <f>MIN(I8,I10,I12,I14,I16,I18)</f>
        <v>0</v>
      </c>
      <c r="J20" s="30"/>
      <c r="K20" s="28"/>
      <c r="L20" s="28"/>
      <c r="M20" s="31"/>
    </row>
    <row r="21" spans="1:13" ht="17.25" customHeight="1" thickTop="1" x14ac:dyDescent="0.2">
      <c r="A21" s="20"/>
      <c r="B21" s="21"/>
      <c r="C21" s="21"/>
      <c r="D21" s="21"/>
      <c r="E21" s="21"/>
      <c r="F21" s="21"/>
      <c r="G21" s="21"/>
      <c r="H21" s="21"/>
      <c r="I21" s="21"/>
      <c r="J21" s="21"/>
      <c r="K21" s="21"/>
      <c r="L21" s="21"/>
      <c r="M21" s="22"/>
    </row>
    <row r="22" spans="1:13" ht="17.25" customHeight="1" x14ac:dyDescent="0.2">
      <c r="A22" s="23"/>
      <c r="M22" s="17"/>
    </row>
    <row r="23" spans="1:13" ht="17.25" customHeight="1" x14ac:dyDescent="0.2">
      <c r="A23" s="23"/>
      <c r="B23" s="50" t="s">
        <v>32</v>
      </c>
      <c r="C23" s="49">
        <v>0.5</v>
      </c>
      <c r="M23" s="17"/>
    </row>
    <row r="24" spans="1:13" ht="17.25" customHeight="1" x14ac:dyDescent="0.2">
      <c r="A24" s="23"/>
      <c r="B24" s="50" t="s">
        <v>33</v>
      </c>
      <c r="C24" s="49">
        <v>0.5</v>
      </c>
      <c r="M24" s="17"/>
    </row>
    <row r="25" spans="1:13" ht="17.25" customHeight="1" x14ac:dyDescent="0.2">
      <c r="A25" s="23"/>
      <c r="B25" s="50" t="s">
        <v>16</v>
      </c>
      <c r="C25" s="49">
        <f>SUM(C23:C24)</f>
        <v>1</v>
      </c>
      <c r="M25" s="17"/>
    </row>
    <row r="26" spans="1:13" ht="17.25" customHeight="1" x14ac:dyDescent="0.2">
      <c r="A26" s="23"/>
      <c r="B26" s="50"/>
      <c r="C26" s="48"/>
      <c r="M26" s="17"/>
    </row>
    <row r="27" spans="1:13" ht="42.75" customHeight="1" x14ac:dyDescent="0.2">
      <c r="A27" s="23"/>
      <c r="B27" s="51" t="s">
        <v>26</v>
      </c>
      <c r="C27" s="49">
        <v>0.7</v>
      </c>
      <c r="M27" s="17"/>
    </row>
    <row r="28" spans="1:13" ht="17.25" customHeight="1" x14ac:dyDescent="0.2">
      <c r="A28" s="23"/>
      <c r="C28" s="24"/>
      <c r="M28" s="17"/>
    </row>
    <row r="29" spans="1:13" ht="17.25" customHeight="1" x14ac:dyDescent="0.25">
      <c r="A29" s="23"/>
      <c r="B29" s="47" t="s">
        <v>38</v>
      </c>
      <c r="C29" s="15"/>
      <c r="D29" s="15"/>
      <c r="E29" s="15"/>
      <c r="F29" s="49">
        <v>0.7</v>
      </c>
      <c r="M29" s="17"/>
    </row>
    <row r="30" spans="1:13" ht="17.25" customHeight="1" thickBot="1" x14ac:dyDescent="0.25">
      <c r="A30" s="25"/>
      <c r="B30" s="26"/>
      <c r="C30" s="26"/>
      <c r="D30" s="26"/>
      <c r="E30" s="26"/>
      <c r="F30" s="26"/>
      <c r="G30" s="26"/>
      <c r="H30" s="26"/>
      <c r="I30" s="26"/>
      <c r="J30" s="26"/>
      <c r="K30" s="26"/>
      <c r="L30" s="26"/>
      <c r="M30" s="27"/>
    </row>
    <row r="31" spans="1:13" ht="17.25" customHeight="1" thickTop="1" x14ac:dyDescent="0.2"/>
  </sheetData>
  <mergeCells count="65">
    <mergeCell ref="H8:H9"/>
    <mergeCell ref="H10:H11"/>
    <mergeCell ref="H12:H13"/>
    <mergeCell ref="H14:H15"/>
    <mergeCell ref="I14:I15"/>
    <mergeCell ref="I12:I13"/>
    <mergeCell ref="I10:I11"/>
    <mergeCell ref="I8:I9"/>
    <mergeCell ref="L4:L6"/>
    <mergeCell ref="M4:M7"/>
    <mergeCell ref="G4:G6"/>
    <mergeCell ref="I4:I6"/>
    <mergeCell ref="J4:J6"/>
    <mergeCell ref="H4:H7"/>
    <mergeCell ref="K4:K7"/>
    <mergeCell ref="A18:A19"/>
    <mergeCell ref="B12:B13"/>
    <mergeCell ref="B14:B15"/>
    <mergeCell ref="B16:B17"/>
    <mergeCell ref="B18:B19"/>
    <mergeCell ref="A14:A15"/>
    <mergeCell ref="A16:A17"/>
    <mergeCell ref="D3:F3"/>
    <mergeCell ref="D1:G2"/>
    <mergeCell ref="M8:M9"/>
    <mergeCell ref="A12:A13"/>
    <mergeCell ref="A1:B1"/>
    <mergeCell ref="A2:B2"/>
    <mergeCell ref="B8:B9"/>
    <mergeCell ref="B10:B11"/>
    <mergeCell ref="A8:A9"/>
    <mergeCell ref="A10:A11"/>
    <mergeCell ref="B4:B7"/>
    <mergeCell ref="A4:A7"/>
    <mergeCell ref="C4:C6"/>
    <mergeCell ref="D4:D6"/>
    <mergeCell ref="E4:E6"/>
    <mergeCell ref="F4:F6"/>
    <mergeCell ref="M18:M19"/>
    <mergeCell ref="M10:M11"/>
    <mergeCell ref="M12:M13"/>
    <mergeCell ref="M14:M15"/>
    <mergeCell ref="M16:M17"/>
    <mergeCell ref="L8:L9"/>
    <mergeCell ref="J18:J19"/>
    <mergeCell ref="J16:J17"/>
    <mergeCell ref="J14:J15"/>
    <mergeCell ref="J12:J13"/>
    <mergeCell ref="J10:J11"/>
    <mergeCell ref="J8:J9"/>
    <mergeCell ref="L18:L19"/>
    <mergeCell ref="L16:L17"/>
    <mergeCell ref="L14:L15"/>
    <mergeCell ref="L12:L13"/>
    <mergeCell ref="L10:L11"/>
    <mergeCell ref="K8:K9"/>
    <mergeCell ref="K10:K11"/>
    <mergeCell ref="K12:K13"/>
    <mergeCell ref="K14:K15"/>
    <mergeCell ref="G10:G11"/>
    <mergeCell ref="G8:G9"/>
    <mergeCell ref="G18:G19"/>
    <mergeCell ref="G16:G17"/>
    <mergeCell ref="G14:G15"/>
    <mergeCell ref="G12:G13"/>
  </mergeCells>
  <phoneticPr fontId="0" type="noConversion"/>
  <conditionalFormatting sqref="G7 I7:J7 C25">
    <cfRule type="cellIs" dxfId="0" priority="1" stopIfTrue="1" operator="notEqual">
      <formula>1</formula>
    </cfRule>
  </conditionalFormatting>
  <printOptions horizontalCentered="1"/>
  <pageMargins left="0.23622047244094491" right="0" top="0.47244094488188981" bottom="0" header="0" footer="0"/>
  <pageSetup paperSize="9" scale="89" orientation="landscape"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4</vt:i4>
      </vt:variant>
    </vt:vector>
  </HeadingPairs>
  <TitlesOfParts>
    <vt:vector size="7" baseType="lpstr">
      <vt:lpstr>מחוון</vt:lpstr>
      <vt:lpstr>קריטריונים</vt:lpstr>
      <vt:lpstr>סיכום הצעות</vt:lpstr>
      <vt:lpstr>מחוון!WPrint_Area_W</vt:lpstr>
      <vt:lpstr>'סיכום הצעות'!WPrint_Area_W</vt:lpstr>
      <vt:lpstr>קריטריונים!WPrint_Area_W</vt:lpstr>
      <vt:lpstr>מחוון!WPrint_TitlesW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Miryam</dc:creator>
  <cp:lastModifiedBy>Ido Marinov</cp:lastModifiedBy>
  <cp:lastPrinted>2023-06-11T08:07:22Z</cp:lastPrinted>
  <dcterms:created xsi:type="dcterms:W3CDTF">1998-04-12T06:27:49Z</dcterms:created>
  <dcterms:modified xsi:type="dcterms:W3CDTF">2026-01-08T10:14:13Z</dcterms:modified>
</cp:coreProperties>
</file>